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base" sheetId="1" state="hidden" r:id="rId2"/>
    <sheet name="CR1" sheetId="2" state="visible" r:id="rId3"/>
  </sheets>
  <definedNames>
    <definedName function="false" hidden="false" localSheetId="0" name="_xlnm.Print_Area" vbProcedure="false">base!$A$1:$P$139</definedName>
    <definedName function="false" hidden="false" localSheetId="1" name="_xlnm.Print_Area" vbProcedure="false">CR1!$B$1:$T$64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<sst xmlns="http://schemas.openxmlformats.org/spreadsheetml/2006/main" count="416" uniqueCount="117">
  <si>
    <t xml:space="preserve">N</t>
  </si>
  <si>
    <t xml:space="preserve">SERVIÇOS PRELIMINARES E ADMINISTRAÇÃO DA OBRA</t>
  </si>
  <si>
    <t xml:space="preserve">2</t>
  </si>
  <si>
    <t xml:space="preserve">MOVIMENTO DE TERRA, DRENAGEM E ÁGUAS PLUVIAIS</t>
  </si>
  <si>
    <t xml:space="preserve">3</t>
  </si>
  <si>
    <t xml:space="preserve">FUNDACOES</t>
  </si>
  <si>
    <t xml:space="preserve">4</t>
  </si>
  <si>
    <t xml:space="preserve">ESTRUTURAS</t>
  </si>
  <si>
    <t xml:space="preserve">5</t>
  </si>
  <si>
    <t xml:space="preserve">ALVENARIA, DIVISÓRIAS, MUROS E FECHOS</t>
  </si>
  <si>
    <t xml:space="preserve">6</t>
  </si>
  <si>
    <t xml:space="preserve">COBERTURA</t>
  </si>
  <si>
    <t xml:space="preserve">7</t>
  </si>
  <si>
    <t xml:space="preserve">ESQUADRIAS, ACESSORIOS, VIDROS E ESPELHOS</t>
  </si>
  <si>
    <t xml:space="preserve">8</t>
  </si>
  <si>
    <t xml:space="preserve">INSTAL. ELETRICAS, TELEFONIA, SISTEMAS DE PROTEÇÃO E VENTILAÇÃO</t>
  </si>
  <si>
    <t xml:space="preserve">9</t>
  </si>
  <si>
    <t xml:space="preserve">INSTAL. HIDROSANITÁRIAS, GAS-GLP, INCÊNDIO E APARELHOS</t>
  </si>
  <si>
    <t xml:space="preserve">10</t>
  </si>
  <si>
    <t xml:space="preserve">REVESTIMENTOS DE PAREDES E PISOS, IMPERMEABILIZACÕES, PINTURAS E ARGAMASSAS</t>
  </si>
  <si>
    <t xml:space="preserve">11</t>
  </si>
  <si>
    <t xml:space="preserve">PAVIMENTACAO E CALCAMENTO, PAISAGISMO E EQUIPAMENTOS EXTERNOS</t>
  </si>
  <si>
    <t xml:space="preserve">12</t>
  </si>
  <si>
    <t xml:space="preserve">DIVERSOS (LIMPEZA,ENSAIOS TECNOLÓGICOS, EQUIPAMENTOS)</t>
  </si>
  <si>
    <t xml:space="preserve">CONSTRUÇÃO CIVIL</t>
  </si>
  <si>
    <t xml:space="preserve">Município:</t>
  </si>
  <si>
    <t xml:space="preserve">LARANJAL</t>
  </si>
  <si>
    <t xml:space="preserve">Edital no Município</t>
  </si>
  <si>
    <t xml:space="preserve">Procedimento prévio</t>
  </si>
  <si>
    <t xml:space="preserve">Início previsto da Obra</t>
  </si>
  <si>
    <t xml:space="preserve">Convênio</t>
  </si>
  <si>
    <t xml:space="preserve">Repasse do Concedente</t>
  </si>
  <si>
    <t xml:space="preserve">Projeto :</t>
  </si>
  <si>
    <t xml:space="preserve">AMPLIAÇÃO UBS SEDE</t>
  </si>
  <si>
    <t xml:space="preserve">LOTE nº </t>
  </si>
  <si>
    <t xml:space="preserve">Data</t>
  </si>
  <si>
    <t xml:space="preserve">Dias</t>
  </si>
  <si>
    <t xml:space="preserve">nº</t>
  </si>
  <si>
    <t xml:space="preserve">Contrapartida do Proponente</t>
  </si>
  <si>
    <t xml:space="preserve">Quantidade:</t>
  </si>
  <si>
    <t xml:space="preserve">CRONOGRAMA FÍSICO FINANCEIRO</t>
  </si>
  <si>
    <t xml:space="preserve">Valor Total</t>
  </si>
  <si>
    <t xml:space="preserve">Controle</t>
  </si>
  <si>
    <t xml:space="preserve">GRUPO</t>
  </si>
  <si>
    <t xml:space="preserve">SERVIÇOS</t>
  </si>
  <si>
    <t xml:space="preserve">PARCELAS (%)</t>
  </si>
  <si>
    <t xml:space="preserve">TOTAL</t>
  </si>
  <si>
    <t xml:space="preserve">% S/</t>
  </si>
  <si>
    <t xml:space="preserve">ITEM</t>
  </si>
  <si>
    <t xml:space="preserve">ITEM (R$)</t>
  </si>
  <si>
    <t xml:space="preserve">Data Início</t>
  </si>
  <si>
    <t xml:space="preserve">Data Fim</t>
  </si>
  <si>
    <t xml:space="preserve">MOVIMENTAÇÃO DE TERRA</t>
  </si>
  <si>
    <t xml:space="preserve">ALVENARIA E DIVISÓRIAS</t>
  </si>
  <si>
    <t xml:space="preserve">LAJE E COBERTURA</t>
  </si>
  <si>
    <t xml:space="preserve">INSTAL. HIDROSANITÁRIAS E EQUIPAMENTOS INTERNOS</t>
  </si>
  <si>
    <t xml:space="preserve">TOTAIS</t>
  </si>
  <si>
    <t xml:space="preserve">COMPOSIÇÃO DOS RECURSOS (TESOURO E CONTRAPARTIDA)</t>
  </si>
  <si>
    <t xml:space="preserve">PARCELAS</t>
  </si>
  <si>
    <t xml:space="preserve">Nº DE</t>
  </si>
  <si>
    <t xml:space="preserve">MESES</t>
  </si>
  <si>
    <t xml:space="preserve">1T</t>
  </si>
  <si>
    <t xml:space="preserve">SERVIÇOS PRELIMINARES </t>
  </si>
  <si>
    <t xml:space="preserve">TESOURO</t>
  </si>
  <si>
    <t xml:space="preserve">R$</t>
  </si>
  <si>
    <t xml:space="preserve">1C</t>
  </si>
  <si>
    <t xml:space="preserve">E ADMINISTRAÇÃO DA OBRA</t>
  </si>
  <si>
    <t xml:space="preserve">CONTRAPARTIDA</t>
  </si>
  <si>
    <t xml:space="preserve">2T</t>
  </si>
  <si>
    <t xml:space="preserve">MOVIMENTO DE TERRA, DRENAGEM </t>
  </si>
  <si>
    <t xml:space="preserve">2C</t>
  </si>
  <si>
    <t xml:space="preserve">E ÁGUAS PLUVIAIS</t>
  </si>
  <si>
    <t xml:space="preserve">3T</t>
  </si>
  <si>
    <t xml:space="preserve">3C</t>
  </si>
  <si>
    <t xml:space="preserve">4T</t>
  </si>
  <si>
    <t xml:space="preserve">4C</t>
  </si>
  <si>
    <t xml:space="preserve">5T</t>
  </si>
  <si>
    <t xml:space="preserve">ALVENARIA, DIVISÓRIAS, </t>
  </si>
  <si>
    <t xml:space="preserve">5C</t>
  </si>
  <si>
    <t xml:space="preserve">MUROS E FECHOS</t>
  </si>
  <si>
    <t xml:space="preserve">6T</t>
  </si>
  <si>
    <t xml:space="preserve">6C</t>
  </si>
  <si>
    <t xml:space="preserve">7T</t>
  </si>
  <si>
    <t xml:space="preserve">ESQUADRIAS, ACESSORIOS, </t>
  </si>
  <si>
    <t xml:space="preserve">7C</t>
  </si>
  <si>
    <t xml:space="preserve">VIDROS E ESPELHOS</t>
  </si>
  <si>
    <t xml:space="preserve">8T</t>
  </si>
  <si>
    <t xml:space="preserve">INSTAL. ELETRICAS, TELEFONIA, </t>
  </si>
  <si>
    <t xml:space="preserve">8C</t>
  </si>
  <si>
    <t xml:space="preserve">SISTEMAS DE PROTEÇÃO E VENTILAÇÃO</t>
  </si>
  <si>
    <t xml:space="preserve">9T</t>
  </si>
  <si>
    <t xml:space="preserve">INSTAL. HIDROSANITÁRIAS, GAS-GLP, </t>
  </si>
  <si>
    <t xml:space="preserve">9C</t>
  </si>
  <si>
    <t xml:space="preserve">INCÊNDIO E APARELHOS</t>
  </si>
  <si>
    <t xml:space="preserve">10T</t>
  </si>
  <si>
    <t xml:space="preserve">REVESTIMENTOS DE PAREDES E PISOS, IMPERMEABILIZACÕES, </t>
  </si>
  <si>
    <t xml:space="preserve">10C</t>
  </si>
  <si>
    <t xml:space="preserve">PINTURAS E ARGAMASSAS</t>
  </si>
  <si>
    <t xml:space="preserve">11T</t>
  </si>
  <si>
    <t xml:space="preserve">DIVERSOS (LIMPEZA,</t>
  </si>
  <si>
    <t xml:space="preserve">11C</t>
  </si>
  <si>
    <t xml:space="preserve">ENSAIOS TECNOLÓGICOS, EQUIPAMENTOS)</t>
  </si>
  <si>
    <t xml:space="preserve">12T</t>
  </si>
  <si>
    <t xml:space="preserve">12C</t>
  </si>
  <si>
    <t xml:space="preserve">T</t>
  </si>
  <si>
    <t xml:space="preserve">C</t>
  </si>
  <si>
    <t xml:space="preserve">FATURAMENTO MENSAL PREVISTO</t>
  </si>
  <si>
    <t xml:space="preserve">MENSAL PARCIAL PREVISTO EM %</t>
  </si>
  <si>
    <t xml:space="preserve">MENSAL ACUMULADO PREVISTO EM %</t>
  </si>
  <si>
    <t xml:space="preserve">Resp. Técnico:</t>
  </si>
  <si>
    <t xml:space="preserve">Assinatura:</t>
  </si>
  <si>
    <t xml:space="preserve">Prefeito:</t>
  </si>
  <si>
    <t xml:space="preserve">data:</t>
  </si>
  <si>
    <t xml:space="preserve">Simone de Andrade - Arquiteta e Urbanista CAU A 45.011-1</t>
  </si>
  <si>
    <t xml:space="preserve">___________________________</t>
  </si>
  <si>
    <t xml:space="preserve">Josmar Moreira Pereira </t>
  </si>
  <si>
    <t xml:space="preserve">__________________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</si>
</sst>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_-* #,##0.00_-;\-* #,##0.00_-;_-* \-??_-;_-@_-"/>
    <numFmt numFmtId="166" formatCode="0"/>
    <numFmt numFmtId="167" formatCode="@"/>
    <numFmt numFmtId="168" formatCode="0.00"/>
    <numFmt numFmtId="169" formatCode="#,##0.00"/>
    <numFmt numFmtId="170" formatCode="0.00%"/>
    <numFmt numFmtId="171" formatCode="D/M/YYYY"/>
    <numFmt numFmtId="172" formatCode="#,##0.00&quot; m2&quot;"/>
    <numFmt numFmtId="173" formatCode="#,##0.00_);[RED]\(#,##0.00\)"/>
    <numFmt numFmtId="174" formatCode="D/M/YY;@"/>
    <numFmt numFmtId="175" formatCode="#,##0_ ;[RED]\-#,##0\ "/>
    <numFmt numFmtId="176" formatCode="#,##0.00;[RED]#,##0.00"/>
    <numFmt numFmtId="177" formatCode="0%"/>
    <numFmt numFmtId="178" formatCode="MMM/YY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  <charset val="1"/>
    </font>
    <font>
      <sz val="8"/>
      <color rgb="FFFFFFFF"/>
      <name val="Times New Roman"/>
      <family val="1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8"/>
      <name val="Arial"/>
      <family val="2"/>
      <charset val="1"/>
    </font>
    <font>
      <sz val="14"/>
      <name val="Arial"/>
      <family val="2"/>
      <charset val="1"/>
    </font>
    <font>
      <b val="true"/>
      <sz val="14"/>
      <name val="Arial"/>
      <family val="2"/>
      <charset val="1"/>
    </font>
    <font>
      <sz val="8"/>
      <color rgb="FF0000FF"/>
      <name val="Arial"/>
      <family val="2"/>
      <charset val="1"/>
    </font>
    <font>
      <sz val="8"/>
      <name val="Arial"/>
      <family val="2"/>
      <charset val="1"/>
    </font>
    <font>
      <b val="true"/>
      <sz val="8"/>
      <name val="Times New Roman"/>
      <family val="1"/>
      <charset val="1"/>
    </font>
    <font>
      <b val="true"/>
      <sz val="8"/>
      <color rgb="FF0000FF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EEBF7"/>
        <bgColor rgb="FFCCFFFF"/>
      </patternFill>
    </fill>
    <fill>
      <patternFill patternType="solid">
        <fgColor rgb="FFFFF2CC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rgb="FFFFF2CC"/>
      </patternFill>
    </fill>
    <fill>
      <patternFill patternType="solid">
        <fgColor rgb="FFCCFFCC"/>
        <bgColor rgb="FFCCFFFF"/>
      </patternFill>
    </fill>
  </fills>
  <borders count="94">
    <border diagonalUp="false" diagonalDown="false">
      <left/>
      <right/>
      <top/>
      <bottom/>
      <diagonal/>
    </border>
    <border diagonalUp="false" diagonalDown="false">
      <left style="medium"/>
      <right style="thin"/>
      <top/>
      <bottom style="double"/>
      <diagonal/>
    </border>
    <border diagonalUp="false" diagonalDown="false">
      <left/>
      <right style="thin"/>
      <top/>
      <bottom style="double"/>
      <diagonal/>
    </border>
    <border diagonalUp="false" diagonalDown="false">
      <left style="thin"/>
      <right/>
      <top/>
      <bottom style="double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medium"/>
      <right style="thin"/>
      <top style="double"/>
      <bottom style="thin"/>
      <diagonal/>
    </border>
    <border diagonalUp="false" diagonalDown="false">
      <left/>
      <right style="thin"/>
      <top style="double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 style="medium"/>
      <right style="thin"/>
      <top style="double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hair"/>
      <top style="thin"/>
      <bottom style="thin"/>
      <diagonal/>
    </border>
    <border diagonalUp="false" diagonalDown="false">
      <left style="hair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 style="hair"/>
      <right style="medium"/>
      <top style="thin"/>
      <bottom style="thin"/>
      <diagonal/>
    </border>
    <border diagonalUp="false" diagonalDown="false">
      <left style="medium"/>
      <right style="hair"/>
      <top/>
      <bottom style="medium"/>
      <diagonal/>
    </border>
    <border diagonalUp="false" diagonalDown="false">
      <left style="hair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hair"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hair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double"/>
      <right style="thin"/>
      <top style="thin"/>
      <bottom style="medium"/>
      <diagonal/>
    </border>
    <border diagonalUp="false" diagonalDown="false">
      <left style="hair"/>
      <right style="medium"/>
      <top style="thin"/>
      <bottom style="medium"/>
      <diagonal/>
    </border>
    <border diagonalUp="false" diagonalDown="false">
      <left style="medium"/>
      <right style="dashDotDot"/>
      <top style="medium"/>
      <bottom style="thin"/>
      <diagonal/>
    </border>
    <border diagonalUp="false" diagonalDown="false">
      <left style="dashDotDot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double"/>
      <right style="thin"/>
      <top style="medium"/>
      <bottom style="thin"/>
      <diagonal/>
    </border>
    <border diagonalUp="false" diagonalDown="false">
      <left style="hair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double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 style="double"/>
      <top style="thin"/>
      <bottom style="double"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 style="thin"/>
      <right style="medium"/>
      <top/>
      <bottom style="double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double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double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 style="medium"/>
      <right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 style="double"/>
      <right style="thin"/>
      <top style="double"/>
      <bottom style="double"/>
      <diagonal/>
    </border>
    <border diagonalUp="false" diagonalDown="false">
      <left/>
      <right style="medium"/>
      <top style="double"/>
      <bottom style="double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thin"/>
      <right style="thin"/>
      <top style="double"/>
      <bottom/>
      <diagonal/>
    </border>
    <border diagonalUp="false" diagonalDown="false">
      <left style="thin"/>
      <right style="thin"/>
      <top style="double"/>
      <bottom style="thin"/>
      <diagonal/>
    </border>
    <border diagonalUp="false" diagonalDown="false">
      <left style="thin"/>
      <right style="double"/>
      <top style="double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double"/>
      <top/>
      <bottom style="thin"/>
      <diagonal/>
    </border>
    <border diagonalUp="false" diagonalDown="false">
      <left style="double"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 style="double"/>
      <diagonal/>
    </border>
    <border diagonalUp="false" diagonalDown="false">
      <left style="thin"/>
      <right style="double"/>
      <top/>
      <bottom/>
      <diagonal/>
    </border>
    <border diagonalUp="false" diagonalDown="false">
      <left style="double"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 style="medium"/>
      <right style="thin"/>
      <top style="double"/>
      <bottom style="double"/>
      <diagonal/>
    </border>
    <border diagonalUp="false" diagonalDown="false">
      <left style="thin"/>
      <right style="thin"/>
      <top style="double"/>
      <bottom style="double"/>
      <diagonal/>
    </border>
    <border diagonalUp="false" diagonalDown="false">
      <left style="thin"/>
      <right style="double"/>
      <top style="double"/>
      <bottom style="double"/>
      <diagonal/>
    </border>
    <border diagonalUp="false" diagonalDown="false">
      <left style="double"/>
      <right/>
      <top/>
      <bottom/>
      <diagonal/>
    </border>
    <border diagonalUp="false" diagonalDown="false">
      <left style="thin"/>
      <right style="medium"/>
      <top style="double"/>
      <bottom style="double"/>
      <diagonal/>
    </border>
    <border diagonalUp="false" diagonalDown="false">
      <left style="thin"/>
      <right style="double"/>
      <top style="double"/>
      <bottom style="medium"/>
      <diagonal/>
    </border>
    <border diagonalUp="false" diagonalDown="false">
      <left style="double"/>
      <right style="thin"/>
      <top style="thin"/>
      <bottom/>
      <diagonal/>
    </border>
    <border diagonalUp="false" diagonalDown="false">
      <left style="thin"/>
      <right style="medium"/>
      <top style="double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dashDotDot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dashDotDot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3" xfId="20" applyFont="true" applyBorder="true" applyAlignment="true" applyProtection="true">
      <alignment horizontal="general" vertical="bottom" textRotation="180" wrapText="false" indent="0" shrinkToFit="false"/>
      <protection locked="true" hidden="false"/>
    </xf>
    <xf numFmtId="166" fontId="6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2" borderId="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2" borderId="7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2" borderId="8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2" borderId="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1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2" borderId="1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13" xfId="20" applyFont="true" applyBorder="true" applyAlignment="true" applyProtection="true">
      <alignment horizontal="general" vertical="bottom" textRotation="180" wrapText="false" indent="0" shrinkToFit="false"/>
      <protection locked="true" hidden="false"/>
    </xf>
    <xf numFmtId="166" fontId="7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15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2" borderId="16" xfId="20" applyFont="true" applyBorder="true" applyAlignment="true" applyProtection="true">
      <alignment horizontal="left" vertical="center" textRotation="0" wrapText="false" indent="5" shrinkToFit="false"/>
      <protection locked="true" hidden="false"/>
    </xf>
    <xf numFmtId="164" fontId="9" fillId="2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16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17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17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16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18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2" borderId="19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11" fillId="3" borderId="20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1" fillId="3" borderId="21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1" fillId="0" borderId="22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1" fillId="3" borderId="10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2" borderId="2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3" borderId="24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12" fillId="0" borderId="2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26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1" fillId="3" borderId="27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3" borderId="28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3" borderId="28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1" fillId="0" borderId="29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1" fillId="3" borderId="30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2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2" fillId="0" borderId="30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2" fillId="3" borderId="30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1" fontId="12" fillId="0" borderId="3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2" fillId="3" borderId="3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2" borderId="3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3" borderId="33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12" fillId="0" borderId="3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35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2" fontId="11" fillId="4" borderId="36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13" fillId="2" borderId="3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2" borderId="1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2" borderId="3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15" fillId="2" borderId="38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16" fillId="0" borderId="39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4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4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5" borderId="46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7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11" fillId="6" borderId="4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4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5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6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6" fillId="2" borderId="4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6" fillId="2" borderId="4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2" borderId="51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5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17" fillId="3" borderId="54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7" fillId="2" borderId="55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7" fillId="2" borderId="5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51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7" fillId="7" borderId="9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2" borderId="58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59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2" borderId="59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59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2" borderId="6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61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2" borderId="6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62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5" fillId="2" borderId="6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2" borderId="6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4" fillId="2" borderId="6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4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66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4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4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6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6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6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69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5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5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55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5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6" fillId="2" borderId="7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2" borderId="1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2" borderId="8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8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5" fontId="16" fillId="2" borderId="53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16" fillId="2" borderId="2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16" fillId="2" borderId="7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" borderId="9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5" fontId="16" fillId="2" borderId="2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4" fillId="0" borderId="0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6" fillId="2" borderId="7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16" fillId="2" borderId="9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2" borderId="7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21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21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21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3" fontId="16" fillId="2" borderId="9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73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3" fontId="16" fillId="2" borderId="7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5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6" fontId="4" fillId="0" borderId="0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2" borderId="75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5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2" borderId="72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6" fillId="2" borderId="42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7" fontId="16" fillId="2" borderId="76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77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5" fillId="2" borderId="77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5" fillId="2" borderId="75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5" fillId="2" borderId="78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3" fontId="15" fillId="2" borderId="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15" fillId="2" borderId="79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15" fillId="2" borderId="8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8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82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15" fillId="2" borderId="8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5" fillId="2" borderId="83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15" fillId="2" borderId="8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5" fillId="2" borderId="85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67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15" fillId="2" borderId="6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5" fillId="2" borderId="86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15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8" fillId="3" borderId="87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8" fillId="3" borderId="8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3" borderId="89" xfId="2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11" fillId="3" borderId="17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3" borderId="90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3" borderId="17" xfId="2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11" fillId="3" borderId="17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3" borderId="18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2" borderId="89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1" fillId="2" borderId="17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90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2" borderId="17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8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3" borderId="17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3" borderId="18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3" borderId="9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3" borderId="28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3" borderId="92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4" fillId="3" borderId="28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3" borderId="28" xfId="2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3" borderId="93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9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4" fillId="2" borderId="2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2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92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28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8" fontId="4" fillId="2" borderId="9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" fillId="3" borderId="28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1" fillId="3" borderId="28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8" fontId="4" fillId="3" borderId="93" xfId="20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141"/>
  <sheetViews>
    <sheetView showFormulas="false" showGridLines="true" showRowColHeaders="true" showZeros="false" rightToLeft="false" tabSelected="false" showOutlineSymbols="true" defaultGridColor="true" view="normal" topLeftCell="A1" colorId="64" zoomScale="112" zoomScaleNormal="112" zoomScalePageLayoutView="100" workbookViewId="0">
      <selection pane="topLeft" activeCell="E9" activeCellId="0" sqref="E9"/>
    </sheetView>
  </sheetViews>
  <sheetFormatPr defaultRowHeight="15" zeroHeight="false" outlineLevelRow="0" outlineLevelCol="0"/>
  <cols>
    <col collapsed="false" customWidth="true" hidden="false" outlineLevel="0" max="1" min="1" style="1" width="4.71"/>
    <col collapsed="false" customWidth="true" hidden="false" outlineLevel="0" max="2" min="2" style="1" width="3.71"/>
    <col collapsed="false" customWidth="true" hidden="false" outlineLevel="0" max="3" min="3" style="1" width="66.15"/>
    <col collapsed="false" customWidth="true" hidden="false" outlineLevel="0" max="4" min="4" style="1" width="3.29"/>
    <col collapsed="false" customWidth="true" hidden="false" outlineLevel="0" max="16" min="5" style="1" width="9.29"/>
    <col collapsed="false" customWidth="true" hidden="false" outlineLevel="0" max="17" min="17" style="1" width="6.01"/>
    <col collapsed="false" customWidth="true" hidden="false" outlineLevel="0" max="255" min="18" style="1" width="9.14"/>
    <col collapsed="false" customWidth="true" hidden="false" outlineLevel="0" max="256" min="256" style="1" width="11.29"/>
    <col collapsed="false" customWidth="true" hidden="false" outlineLevel="0" max="257" min="257" style="1" width="67.71"/>
    <col collapsed="false" customWidth="true" hidden="false" outlineLevel="0" max="258" min="258" style="1" width="3.29"/>
    <col collapsed="false" customWidth="true" hidden="false" outlineLevel="0" max="271" min="259" style="1" width="10.71"/>
    <col collapsed="false" customWidth="true" hidden="false" outlineLevel="0" max="272" min="272" style="1" width="7.29"/>
    <col collapsed="false" customWidth="true" hidden="false" outlineLevel="0" max="511" min="273" style="1" width="9.14"/>
    <col collapsed="false" customWidth="true" hidden="false" outlineLevel="0" max="512" min="512" style="1" width="11.29"/>
    <col collapsed="false" customWidth="true" hidden="false" outlineLevel="0" max="513" min="513" style="1" width="67.71"/>
    <col collapsed="false" customWidth="true" hidden="false" outlineLevel="0" max="514" min="514" style="1" width="3.29"/>
    <col collapsed="false" customWidth="true" hidden="false" outlineLevel="0" max="527" min="515" style="1" width="10.71"/>
    <col collapsed="false" customWidth="true" hidden="false" outlineLevel="0" max="528" min="528" style="1" width="7.29"/>
    <col collapsed="false" customWidth="true" hidden="false" outlineLevel="0" max="767" min="529" style="1" width="9.14"/>
    <col collapsed="false" customWidth="true" hidden="false" outlineLevel="0" max="768" min="768" style="1" width="11.29"/>
    <col collapsed="false" customWidth="true" hidden="false" outlineLevel="0" max="769" min="769" style="1" width="67.71"/>
    <col collapsed="false" customWidth="true" hidden="false" outlineLevel="0" max="770" min="770" style="1" width="3.29"/>
    <col collapsed="false" customWidth="true" hidden="false" outlineLevel="0" max="783" min="771" style="1" width="10.71"/>
    <col collapsed="false" customWidth="true" hidden="false" outlineLevel="0" max="784" min="784" style="1" width="7.29"/>
    <col collapsed="false" customWidth="true" hidden="false" outlineLevel="0" max="1023" min="785" style="1" width="9.14"/>
    <col collapsed="false" customWidth="true" hidden="false" outlineLevel="0" max="1025" min="1024" style="1" width="11.29"/>
  </cols>
  <sheetData>
    <row r="1" customFormat="false" ht="15" hidden="false" customHeight="false" outlineLevel="0" collapsed="false">
      <c r="A1" s="2" t="s">
        <v>0</v>
      </c>
      <c r="B1" s="3" t="n">
        <v>3</v>
      </c>
      <c r="C1" s="4"/>
      <c r="D1" s="5"/>
      <c r="E1" s="6" t="n">
        <v>1</v>
      </c>
      <c r="F1" s="6" t="n">
        <v>2</v>
      </c>
      <c r="G1" s="6" t="n">
        <v>3</v>
      </c>
      <c r="H1" s="6" t="n">
        <v>4</v>
      </c>
      <c r="I1" s="6" t="n">
        <v>5</v>
      </c>
      <c r="J1" s="6" t="n">
        <v>6</v>
      </c>
      <c r="K1" s="6" t="n">
        <v>7</v>
      </c>
      <c r="L1" s="6" t="n">
        <v>8</v>
      </c>
      <c r="M1" s="6" t="n">
        <v>9</v>
      </c>
      <c r="N1" s="6" t="n">
        <v>10</v>
      </c>
      <c r="O1" s="6" t="n">
        <v>11</v>
      </c>
      <c r="P1" s="6" t="n">
        <v>12</v>
      </c>
    </row>
    <row r="2" customFormat="false" ht="15" hidden="false" customHeight="false" outlineLevel="0" collapsed="false">
      <c r="A2" s="7" t="str">
        <f aca="false">CONCATENATE($B$1,"|",B2)</f>
        <v>3|1</v>
      </c>
      <c r="B2" s="8" t="n">
        <v>1</v>
      </c>
      <c r="C2" s="9" t="s">
        <v>1</v>
      </c>
      <c r="D2" s="10" t="n">
        <v>1</v>
      </c>
      <c r="E2" s="11" t="n">
        <v>50</v>
      </c>
      <c r="F2" s="11" t="n">
        <v>50</v>
      </c>
      <c r="G2" s="11"/>
      <c r="H2" s="11"/>
      <c r="I2" s="11"/>
      <c r="J2" s="12"/>
      <c r="K2" s="12"/>
      <c r="L2" s="12"/>
      <c r="M2" s="12"/>
      <c r="N2" s="12"/>
      <c r="O2" s="12"/>
      <c r="P2" s="12"/>
      <c r="R2" s="1" t="n">
        <f aca="false">SUM(E2:P2)</f>
        <v>100</v>
      </c>
    </row>
    <row r="3" customFormat="false" ht="15" hidden="false" customHeight="false" outlineLevel="0" collapsed="false">
      <c r="A3" s="13" t="str">
        <f aca="false">CONCATENATE($B$1,"|",B3)</f>
        <v>3|2</v>
      </c>
      <c r="B3" s="14" t="s">
        <v>2</v>
      </c>
      <c r="C3" s="9" t="s">
        <v>3</v>
      </c>
      <c r="D3" s="10" t="n">
        <v>2</v>
      </c>
      <c r="E3" s="11" t="n">
        <v>40</v>
      </c>
      <c r="F3" s="11" t="n">
        <v>50</v>
      </c>
      <c r="G3" s="11" t="n">
        <v>10</v>
      </c>
      <c r="H3" s="11"/>
      <c r="I3" s="11"/>
      <c r="J3" s="15"/>
      <c r="K3" s="15"/>
      <c r="L3" s="15"/>
      <c r="M3" s="15"/>
      <c r="N3" s="15"/>
      <c r="O3" s="15"/>
      <c r="P3" s="15"/>
      <c r="R3" s="1" t="n">
        <f aca="false">SUM(E3:P3)</f>
        <v>100</v>
      </c>
    </row>
    <row r="4" customFormat="false" ht="15" hidden="false" customHeight="false" outlineLevel="0" collapsed="false">
      <c r="A4" s="13" t="str">
        <f aca="false">CONCATENATE($B$1,"|",B4)</f>
        <v>3|3</v>
      </c>
      <c r="B4" s="14" t="s">
        <v>4</v>
      </c>
      <c r="C4" s="9" t="s">
        <v>5</v>
      </c>
      <c r="D4" s="10" t="n">
        <v>3</v>
      </c>
      <c r="E4" s="16" t="n">
        <v>60</v>
      </c>
      <c r="F4" s="16" t="n">
        <v>40</v>
      </c>
      <c r="G4" s="16"/>
      <c r="H4" s="16"/>
      <c r="I4" s="16"/>
      <c r="J4" s="15"/>
      <c r="K4" s="15"/>
      <c r="L4" s="15"/>
      <c r="M4" s="15"/>
      <c r="N4" s="15"/>
      <c r="O4" s="15"/>
      <c r="P4" s="15"/>
      <c r="R4" s="1" t="n">
        <f aca="false">SUM(E4:P4)</f>
        <v>100</v>
      </c>
    </row>
    <row r="5" customFormat="false" ht="15" hidden="false" customHeight="false" outlineLevel="0" collapsed="false">
      <c r="A5" s="13" t="str">
        <f aca="false">CONCATENATE($B$1,"|",B5)</f>
        <v>3|4</v>
      </c>
      <c r="B5" s="14" t="s">
        <v>6</v>
      </c>
      <c r="C5" s="9" t="s">
        <v>7</v>
      </c>
      <c r="D5" s="10" t="n">
        <v>4</v>
      </c>
      <c r="E5" s="16" t="n">
        <v>20</v>
      </c>
      <c r="F5" s="16" t="n">
        <v>50</v>
      </c>
      <c r="G5" s="16" t="n">
        <v>30</v>
      </c>
      <c r="H5" s="16"/>
      <c r="I5" s="16"/>
      <c r="J5" s="15"/>
      <c r="K5" s="15"/>
      <c r="L5" s="15"/>
      <c r="M5" s="15"/>
      <c r="N5" s="15"/>
      <c r="O5" s="15"/>
      <c r="P5" s="15"/>
      <c r="R5" s="1" t="n">
        <f aca="false">SUM(E5:P5)</f>
        <v>100</v>
      </c>
    </row>
    <row r="6" customFormat="false" ht="15" hidden="false" customHeight="false" outlineLevel="0" collapsed="false">
      <c r="A6" s="13" t="str">
        <f aca="false">CONCATENATE($B$1,"|",B6)</f>
        <v>3|5</v>
      </c>
      <c r="B6" s="14" t="s">
        <v>8</v>
      </c>
      <c r="C6" s="9" t="s">
        <v>9</v>
      </c>
      <c r="D6" s="10" t="n">
        <v>5</v>
      </c>
      <c r="E6" s="16" t="n">
        <v>10</v>
      </c>
      <c r="F6" s="16" t="n">
        <v>50</v>
      </c>
      <c r="G6" s="16" t="n">
        <v>40</v>
      </c>
      <c r="H6" s="16"/>
      <c r="I6" s="16"/>
      <c r="J6" s="15"/>
      <c r="K6" s="15"/>
      <c r="L6" s="15"/>
      <c r="M6" s="15"/>
      <c r="N6" s="15"/>
      <c r="O6" s="15"/>
      <c r="P6" s="15"/>
      <c r="R6" s="1" t="n">
        <f aca="false">SUM(E6:P6)</f>
        <v>100</v>
      </c>
    </row>
    <row r="7" customFormat="false" ht="15" hidden="false" customHeight="false" outlineLevel="0" collapsed="false">
      <c r="A7" s="13" t="str">
        <f aca="false">CONCATENATE($B$1,"|",B7)</f>
        <v>3|6</v>
      </c>
      <c r="B7" s="14" t="s">
        <v>10</v>
      </c>
      <c r="C7" s="9" t="s">
        <v>11</v>
      </c>
      <c r="D7" s="10"/>
      <c r="E7" s="16"/>
      <c r="F7" s="16" t="n">
        <v>30</v>
      </c>
      <c r="G7" s="16" t="n">
        <v>70</v>
      </c>
      <c r="H7" s="16"/>
      <c r="I7" s="16"/>
      <c r="J7" s="15"/>
      <c r="K7" s="15"/>
      <c r="L7" s="15"/>
      <c r="M7" s="15"/>
      <c r="N7" s="15"/>
      <c r="O7" s="15"/>
      <c r="P7" s="15"/>
      <c r="R7" s="1" t="n">
        <f aca="false">SUM(E7:P7)</f>
        <v>100</v>
      </c>
    </row>
    <row r="8" customFormat="false" ht="15" hidden="false" customHeight="false" outlineLevel="0" collapsed="false">
      <c r="A8" s="13" t="str">
        <f aca="false">CONCATENATE($B$1,"|",B8)</f>
        <v>3|7</v>
      </c>
      <c r="B8" s="14" t="s">
        <v>12</v>
      </c>
      <c r="C8" s="9" t="s">
        <v>13</v>
      </c>
      <c r="D8" s="10" t="n">
        <v>3</v>
      </c>
      <c r="E8" s="16"/>
      <c r="F8" s="16" t="n">
        <v>40</v>
      </c>
      <c r="G8" s="16" t="n">
        <v>60</v>
      </c>
      <c r="H8" s="16"/>
      <c r="I8" s="16"/>
      <c r="J8" s="15"/>
      <c r="K8" s="15"/>
      <c r="L8" s="15"/>
      <c r="M8" s="15"/>
      <c r="N8" s="15"/>
      <c r="O8" s="15"/>
      <c r="P8" s="15"/>
      <c r="R8" s="1" t="n">
        <f aca="false">SUM(E8:P8)</f>
        <v>100</v>
      </c>
    </row>
    <row r="9" customFormat="false" ht="15" hidden="false" customHeight="false" outlineLevel="0" collapsed="false">
      <c r="A9" s="13" t="str">
        <f aca="false">CONCATENATE($B$1,"|",B9)</f>
        <v>3|8</v>
      </c>
      <c r="B9" s="14" t="s">
        <v>14</v>
      </c>
      <c r="C9" s="9" t="s">
        <v>15</v>
      </c>
      <c r="D9" s="10" t="n">
        <v>5</v>
      </c>
      <c r="E9" s="16" t="n">
        <v>10</v>
      </c>
      <c r="F9" s="16" t="n">
        <v>50</v>
      </c>
      <c r="G9" s="16" t="n">
        <v>40</v>
      </c>
      <c r="H9" s="16"/>
      <c r="I9" s="16"/>
      <c r="J9" s="15"/>
      <c r="K9" s="15"/>
      <c r="L9" s="15"/>
      <c r="M9" s="15"/>
      <c r="N9" s="15"/>
      <c r="O9" s="15"/>
      <c r="P9" s="15"/>
      <c r="R9" s="1" t="n">
        <f aca="false">SUM(E9:P9)</f>
        <v>100</v>
      </c>
    </row>
    <row r="10" customFormat="false" ht="15" hidden="false" customHeight="false" outlineLevel="0" collapsed="false">
      <c r="A10" s="13" t="str">
        <f aca="false">CONCATENATE($B$1,"|",B10)</f>
        <v>3|9</v>
      </c>
      <c r="B10" s="14" t="s">
        <v>16</v>
      </c>
      <c r="C10" s="9" t="s">
        <v>17</v>
      </c>
      <c r="D10" s="10"/>
      <c r="E10" s="16" t="n">
        <v>20</v>
      </c>
      <c r="F10" s="16" t="n">
        <v>50</v>
      </c>
      <c r="G10" s="16" t="n">
        <v>30</v>
      </c>
      <c r="H10" s="16"/>
      <c r="I10" s="16"/>
      <c r="J10" s="15"/>
      <c r="K10" s="15"/>
      <c r="L10" s="15"/>
      <c r="M10" s="15"/>
      <c r="N10" s="15"/>
      <c r="O10" s="15"/>
      <c r="P10" s="15"/>
      <c r="R10" s="1" t="n">
        <f aca="false">SUM(E10:P10)</f>
        <v>100</v>
      </c>
    </row>
    <row r="11" customFormat="false" ht="15" hidden="false" customHeight="false" outlineLevel="0" collapsed="false">
      <c r="A11" s="13" t="str">
        <f aca="false">CONCATENATE($B$1,"|",B11)</f>
        <v>3|10</v>
      </c>
      <c r="B11" s="14" t="s">
        <v>18</v>
      </c>
      <c r="C11" s="9" t="s">
        <v>19</v>
      </c>
      <c r="D11" s="10" t="n">
        <v>6</v>
      </c>
      <c r="E11" s="16"/>
      <c r="F11" s="16" t="n">
        <v>40</v>
      </c>
      <c r="G11" s="16" t="n">
        <v>60</v>
      </c>
      <c r="H11" s="16"/>
      <c r="I11" s="16"/>
      <c r="J11" s="15"/>
      <c r="K11" s="15"/>
      <c r="L11" s="15"/>
      <c r="M11" s="15"/>
      <c r="N11" s="15"/>
      <c r="O11" s="15"/>
      <c r="P11" s="15"/>
      <c r="R11" s="1" t="n">
        <f aca="false">SUM(E11:P11)</f>
        <v>100</v>
      </c>
    </row>
    <row r="12" customFormat="false" ht="15" hidden="false" customHeight="false" outlineLevel="0" collapsed="false">
      <c r="A12" s="13" t="str">
        <f aca="false">CONCATENATE($B$1,"|",B12)</f>
        <v>3|11</v>
      </c>
      <c r="B12" s="14" t="s">
        <v>20</v>
      </c>
      <c r="C12" s="9" t="s">
        <v>21</v>
      </c>
      <c r="D12" s="10" t="n">
        <v>6</v>
      </c>
      <c r="E12" s="16" t="n">
        <v>20</v>
      </c>
      <c r="F12" s="16" t="n">
        <v>40</v>
      </c>
      <c r="G12" s="16" t="n">
        <v>40</v>
      </c>
      <c r="H12" s="16"/>
      <c r="I12" s="16"/>
      <c r="J12" s="15"/>
      <c r="K12" s="15"/>
      <c r="L12" s="15"/>
      <c r="M12" s="15"/>
      <c r="N12" s="15"/>
      <c r="O12" s="15"/>
      <c r="P12" s="15"/>
      <c r="R12" s="1" t="n">
        <f aca="false">SUM(E12:P12)</f>
        <v>100</v>
      </c>
    </row>
    <row r="13" customFormat="false" ht="15" hidden="false" customHeight="false" outlineLevel="0" collapsed="false">
      <c r="A13" s="13" t="str">
        <f aca="false">CONCATENATE($B$1,"|",B13)</f>
        <v>3|12</v>
      </c>
      <c r="B13" s="14" t="s">
        <v>22</v>
      </c>
      <c r="C13" s="9" t="s">
        <v>23</v>
      </c>
      <c r="D13" s="10"/>
      <c r="E13" s="16" t="n">
        <v>20</v>
      </c>
      <c r="F13" s="16" t="n">
        <v>40</v>
      </c>
      <c r="G13" s="16" t="n">
        <v>40</v>
      </c>
      <c r="H13" s="16"/>
      <c r="I13" s="16"/>
      <c r="J13" s="15"/>
      <c r="K13" s="15"/>
      <c r="L13" s="15"/>
      <c r="M13" s="15"/>
      <c r="N13" s="15"/>
      <c r="O13" s="15"/>
      <c r="P13" s="15"/>
      <c r="R13" s="1" t="n">
        <f aca="false">SUM(E13:P13)</f>
        <v>100</v>
      </c>
    </row>
    <row r="15" customFormat="false" ht="15" hidden="false" customHeight="false" outlineLevel="0" collapsed="false">
      <c r="A15" s="17" t="s">
        <v>0</v>
      </c>
      <c r="B15" s="18" t="n">
        <v>4</v>
      </c>
      <c r="C15" s="19"/>
      <c r="D15" s="20"/>
      <c r="E15" s="6" t="n">
        <v>1</v>
      </c>
      <c r="F15" s="6" t="n">
        <v>2</v>
      </c>
      <c r="G15" s="6" t="n">
        <v>3</v>
      </c>
      <c r="H15" s="6" t="n">
        <v>4</v>
      </c>
      <c r="I15" s="6" t="n">
        <v>5</v>
      </c>
      <c r="J15" s="6" t="n">
        <v>6</v>
      </c>
      <c r="K15" s="6" t="n">
        <v>7</v>
      </c>
      <c r="L15" s="6" t="n">
        <v>8</v>
      </c>
      <c r="M15" s="6" t="n">
        <v>9</v>
      </c>
      <c r="N15" s="6" t="n">
        <v>10</v>
      </c>
      <c r="O15" s="6" t="n">
        <v>11</v>
      </c>
      <c r="P15" s="6" t="n">
        <v>12</v>
      </c>
    </row>
    <row r="16" customFormat="false" ht="15" hidden="false" customHeight="false" outlineLevel="0" collapsed="false">
      <c r="A16" s="7" t="str">
        <f aca="false">CONCATENATE($B$15,"|",B16)</f>
        <v>4|1</v>
      </c>
      <c r="B16" s="8" t="n">
        <v>1</v>
      </c>
      <c r="C16" s="9" t="s">
        <v>1</v>
      </c>
      <c r="D16" s="10" t="n">
        <v>1</v>
      </c>
      <c r="E16" s="11" t="n">
        <v>50</v>
      </c>
      <c r="F16" s="11" t="n">
        <v>50</v>
      </c>
      <c r="G16" s="11"/>
      <c r="H16" s="11"/>
      <c r="I16" s="11"/>
      <c r="J16" s="12"/>
      <c r="K16" s="12"/>
      <c r="L16" s="12"/>
      <c r="M16" s="12"/>
      <c r="N16" s="12"/>
      <c r="O16" s="12"/>
      <c r="P16" s="12"/>
      <c r="R16" s="1" t="n">
        <f aca="false">SUM(E16:P16)</f>
        <v>100</v>
      </c>
    </row>
    <row r="17" customFormat="false" ht="15" hidden="false" customHeight="false" outlineLevel="0" collapsed="false">
      <c r="A17" s="13" t="str">
        <f aca="false">CONCATENATE($B$15,"|",B17)</f>
        <v>4|2</v>
      </c>
      <c r="B17" s="14" t="s">
        <v>2</v>
      </c>
      <c r="C17" s="9" t="s">
        <v>3</v>
      </c>
      <c r="D17" s="10" t="n">
        <v>2</v>
      </c>
      <c r="E17" s="11" t="n">
        <v>30</v>
      </c>
      <c r="F17" s="11" t="n">
        <v>40</v>
      </c>
      <c r="G17" s="11" t="n">
        <v>20</v>
      </c>
      <c r="H17" s="11" t="n">
        <v>10</v>
      </c>
      <c r="I17" s="11"/>
      <c r="J17" s="15"/>
      <c r="K17" s="15"/>
      <c r="L17" s="15"/>
      <c r="M17" s="15"/>
      <c r="N17" s="15"/>
      <c r="O17" s="15"/>
      <c r="P17" s="15"/>
      <c r="R17" s="1" t="n">
        <f aca="false">SUM(E17:P17)</f>
        <v>100</v>
      </c>
    </row>
    <row r="18" customFormat="false" ht="15" hidden="false" customHeight="false" outlineLevel="0" collapsed="false">
      <c r="A18" s="13" t="str">
        <f aca="false">CONCATENATE($B$15,"|",B18)</f>
        <v>4|3</v>
      </c>
      <c r="B18" s="14" t="s">
        <v>4</v>
      </c>
      <c r="C18" s="9" t="s">
        <v>5</v>
      </c>
      <c r="D18" s="10" t="n">
        <v>3</v>
      </c>
      <c r="E18" s="16" t="n">
        <v>50</v>
      </c>
      <c r="F18" s="16" t="n">
        <v>40</v>
      </c>
      <c r="G18" s="16" t="n">
        <v>10</v>
      </c>
      <c r="H18" s="16"/>
      <c r="I18" s="16"/>
      <c r="J18" s="15"/>
      <c r="K18" s="15"/>
      <c r="L18" s="15"/>
      <c r="M18" s="15"/>
      <c r="N18" s="15"/>
      <c r="O18" s="15"/>
      <c r="P18" s="15"/>
      <c r="R18" s="1" t="n">
        <f aca="false">SUM(E18:P18)</f>
        <v>100</v>
      </c>
    </row>
    <row r="19" customFormat="false" ht="15" hidden="false" customHeight="false" outlineLevel="0" collapsed="false">
      <c r="A19" s="13" t="str">
        <f aca="false">CONCATENATE($B$15,"|",B19)</f>
        <v>4|4</v>
      </c>
      <c r="B19" s="14" t="s">
        <v>6</v>
      </c>
      <c r="C19" s="9" t="s">
        <v>7</v>
      </c>
      <c r="D19" s="10" t="n">
        <v>4</v>
      </c>
      <c r="E19" s="16" t="n">
        <v>20</v>
      </c>
      <c r="F19" s="16" t="n">
        <v>40</v>
      </c>
      <c r="G19" s="16" t="n">
        <v>20</v>
      </c>
      <c r="H19" s="16" t="n">
        <v>20</v>
      </c>
      <c r="I19" s="16"/>
      <c r="J19" s="15"/>
      <c r="K19" s="15"/>
      <c r="L19" s="15"/>
      <c r="M19" s="15"/>
      <c r="N19" s="15"/>
      <c r="O19" s="15"/>
      <c r="P19" s="15"/>
      <c r="R19" s="1" t="n">
        <f aca="false">SUM(E19:P19)</f>
        <v>100</v>
      </c>
    </row>
    <row r="20" customFormat="false" ht="15" hidden="false" customHeight="false" outlineLevel="0" collapsed="false">
      <c r="A20" s="13" t="str">
        <f aca="false">CONCATENATE($B$15,"|",B20)</f>
        <v>4|5</v>
      </c>
      <c r="B20" s="14" t="s">
        <v>8</v>
      </c>
      <c r="C20" s="9" t="s">
        <v>9</v>
      </c>
      <c r="D20" s="10" t="n">
        <v>5</v>
      </c>
      <c r="E20" s="16" t="n">
        <v>10</v>
      </c>
      <c r="F20" s="16" t="n">
        <v>30</v>
      </c>
      <c r="G20" s="16" t="n">
        <v>40</v>
      </c>
      <c r="H20" s="16" t="n">
        <v>20</v>
      </c>
      <c r="I20" s="16"/>
      <c r="J20" s="15"/>
      <c r="K20" s="15"/>
      <c r="L20" s="15"/>
      <c r="M20" s="15"/>
      <c r="N20" s="15"/>
      <c r="O20" s="15"/>
      <c r="P20" s="15"/>
      <c r="R20" s="1" t="n">
        <f aca="false">SUM(E20:P20)</f>
        <v>100</v>
      </c>
    </row>
    <row r="21" customFormat="false" ht="15" hidden="false" customHeight="false" outlineLevel="0" collapsed="false">
      <c r="A21" s="13" t="str">
        <f aca="false">CONCATENATE($B$15,"|",B21)</f>
        <v>4|6</v>
      </c>
      <c r="B21" s="14" t="s">
        <v>10</v>
      </c>
      <c r="C21" s="9" t="s">
        <v>11</v>
      </c>
      <c r="D21" s="10"/>
      <c r="E21" s="16"/>
      <c r="F21" s="16" t="n">
        <v>10</v>
      </c>
      <c r="G21" s="16" t="n">
        <v>70</v>
      </c>
      <c r="H21" s="16" t="n">
        <v>20</v>
      </c>
      <c r="I21" s="16"/>
      <c r="J21" s="15"/>
      <c r="K21" s="15"/>
      <c r="L21" s="15"/>
      <c r="M21" s="15"/>
      <c r="N21" s="15"/>
      <c r="O21" s="15"/>
      <c r="P21" s="15"/>
      <c r="R21" s="1" t="n">
        <f aca="false">SUM(E21:P21)</f>
        <v>100</v>
      </c>
    </row>
    <row r="22" customFormat="false" ht="15" hidden="false" customHeight="false" outlineLevel="0" collapsed="false">
      <c r="A22" s="13" t="str">
        <f aca="false">CONCATENATE($B$15,"|",B22)</f>
        <v>4|7</v>
      </c>
      <c r="B22" s="14" t="s">
        <v>12</v>
      </c>
      <c r="C22" s="9" t="s">
        <v>13</v>
      </c>
      <c r="D22" s="10"/>
      <c r="E22" s="16"/>
      <c r="F22" s="16" t="n">
        <v>30</v>
      </c>
      <c r="G22" s="16" t="n">
        <v>30</v>
      </c>
      <c r="H22" s="16" t="n">
        <v>40</v>
      </c>
      <c r="I22" s="16"/>
      <c r="J22" s="15"/>
      <c r="K22" s="15"/>
      <c r="L22" s="15"/>
      <c r="M22" s="15"/>
      <c r="N22" s="15"/>
      <c r="O22" s="15"/>
      <c r="P22" s="15"/>
      <c r="R22" s="1" t="n">
        <f aca="false">SUM(E22:P22)</f>
        <v>100</v>
      </c>
    </row>
    <row r="23" customFormat="false" ht="15" hidden="false" customHeight="false" outlineLevel="0" collapsed="false">
      <c r="A23" s="13" t="str">
        <f aca="false">CONCATENATE($B$15,"|",B23)</f>
        <v>4|8</v>
      </c>
      <c r="B23" s="14" t="s">
        <v>14</v>
      </c>
      <c r="C23" s="9" t="s">
        <v>15</v>
      </c>
      <c r="D23" s="10" t="n">
        <v>3</v>
      </c>
      <c r="E23" s="16" t="n">
        <v>10</v>
      </c>
      <c r="F23" s="16" t="n">
        <v>30</v>
      </c>
      <c r="G23" s="16" t="n">
        <v>30</v>
      </c>
      <c r="H23" s="16" t="n">
        <v>30</v>
      </c>
      <c r="I23" s="16"/>
      <c r="J23" s="15"/>
      <c r="K23" s="15"/>
      <c r="L23" s="15"/>
      <c r="M23" s="15"/>
      <c r="N23" s="15"/>
      <c r="O23" s="15"/>
      <c r="P23" s="15"/>
      <c r="R23" s="1" t="n">
        <f aca="false">SUM(E23:P23)</f>
        <v>100</v>
      </c>
    </row>
    <row r="24" customFormat="false" ht="15" hidden="false" customHeight="false" outlineLevel="0" collapsed="false">
      <c r="A24" s="13" t="str">
        <f aca="false">CONCATENATE($B$15,"|",B24)</f>
        <v>4|9</v>
      </c>
      <c r="B24" s="14" t="s">
        <v>16</v>
      </c>
      <c r="C24" s="9" t="s">
        <v>17</v>
      </c>
      <c r="D24" s="10" t="n">
        <v>5</v>
      </c>
      <c r="E24" s="16" t="n">
        <v>20</v>
      </c>
      <c r="F24" s="16" t="n">
        <v>30</v>
      </c>
      <c r="G24" s="16" t="n">
        <v>30</v>
      </c>
      <c r="H24" s="16" t="n">
        <v>20</v>
      </c>
      <c r="I24" s="16"/>
      <c r="J24" s="15"/>
      <c r="K24" s="15"/>
      <c r="L24" s="15"/>
      <c r="M24" s="15"/>
      <c r="N24" s="15"/>
      <c r="O24" s="15"/>
      <c r="P24" s="15"/>
      <c r="R24" s="1" t="n">
        <f aca="false">SUM(E24:P24)</f>
        <v>100</v>
      </c>
    </row>
    <row r="25" customFormat="false" ht="15" hidden="false" customHeight="false" outlineLevel="0" collapsed="false">
      <c r="A25" s="13" t="str">
        <f aca="false">CONCATENATE($B$15,"|",B25)</f>
        <v>4|10</v>
      </c>
      <c r="B25" s="14" t="s">
        <v>18</v>
      </c>
      <c r="C25" s="9" t="s">
        <v>19</v>
      </c>
      <c r="D25" s="10" t="n">
        <v>6</v>
      </c>
      <c r="E25" s="16"/>
      <c r="F25" s="16" t="n">
        <v>30</v>
      </c>
      <c r="G25" s="16" t="n">
        <v>40</v>
      </c>
      <c r="H25" s="16" t="n">
        <v>30</v>
      </c>
      <c r="I25" s="16"/>
      <c r="J25" s="15"/>
      <c r="K25" s="15"/>
      <c r="L25" s="15"/>
      <c r="M25" s="15"/>
      <c r="N25" s="15"/>
      <c r="O25" s="15"/>
      <c r="P25" s="15"/>
      <c r="R25" s="1" t="n">
        <f aca="false">SUM(E25:P25)</f>
        <v>100</v>
      </c>
    </row>
    <row r="26" customFormat="false" ht="15" hidden="false" customHeight="false" outlineLevel="0" collapsed="false">
      <c r="A26" s="13" t="str">
        <f aca="false">CONCATENATE($B$15,"|",B26)</f>
        <v>4|11</v>
      </c>
      <c r="B26" s="14" t="s">
        <v>20</v>
      </c>
      <c r="C26" s="9" t="s">
        <v>21</v>
      </c>
      <c r="D26" s="10" t="n">
        <v>6</v>
      </c>
      <c r="E26" s="16" t="n">
        <v>10</v>
      </c>
      <c r="F26" s="16" t="n">
        <v>30</v>
      </c>
      <c r="G26" s="16" t="n">
        <v>30</v>
      </c>
      <c r="H26" s="16" t="n">
        <v>30</v>
      </c>
      <c r="I26" s="16"/>
      <c r="J26" s="15"/>
      <c r="K26" s="15"/>
      <c r="L26" s="15"/>
      <c r="M26" s="15"/>
      <c r="N26" s="15"/>
      <c r="O26" s="15"/>
      <c r="P26" s="15"/>
      <c r="R26" s="1" t="n">
        <f aca="false">SUM(E26:P26)</f>
        <v>100</v>
      </c>
    </row>
    <row r="27" customFormat="false" ht="15" hidden="false" customHeight="false" outlineLevel="0" collapsed="false">
      <c r="A27" s="13" t="str">
        <f aca="false">CONCATENATE($B$15,"|",B27)</f>
        <v>4|12</v>
      </c>
      <c r="B27" s="14" t="s">
        <v>22</v>
      </c>
      <c r="C27" s="9" t="s">
        <v>23</v>
      </c>
      <c r="D27" s="10"/>
      <c r="E27" s="16" t="n">
        <v>20</v>
      </c>
      <c r="F27" s="16" t="n">
        <v>20</v>
      </c>
      <c r="G27" s="16" t="n">
        <v>40</v>
      </c>
      <c r="H27" s="16" t="n">
        <v>20</v>
      </c>
      <c r="I27" s="16"/>
      <c r="J27" s="15"/>
      <c r="K27" s="15"/>
      <c r="L27" s="15"/>
      <c r="M27" s="15"/>
      <c r="N27" s="15"/>
      <c r="O27" s="15"/>
      <c r="P27" s="15"/>
      <c r="R27" s="1" t="n">
        <f aca="false">SUM(E27:P27)</f>
        <v>100</v>
      </c>
    </row>
    <row r="29" customFormat="false" ht="15" hidden="false" customHeight="false" outlineLevel="0" collapsed="false">
      <c r="A29" s="17" t="s">
        <v>0</v>
      </c>
      <c r="B29" s="18" t="n">
        <v>5</v>
      </c>
      <c r="C29" s="19"/>
      <c r="D29" s="20"/>
      <c r="E29" s="6" t="n">
        <v>1</v>
      </c>
      <c r="F29" s="6" t="n">
        <v>2</v>
      </c>
      <c r="G29" s="6" t="n">
        <v>3</v>
      </c>
      <c r="H29" s="6" t="n">
        <v>4</v>
      </c>
      <c r="I29" s="6" t="n">
        <v>5</v>
      </c>
      <c r="J29" s="6" t="n">
        <v>6</v>
      </c>
      <c r="K29" s="6" t="n">
        <v>7</v>
      </c>
      <c r="L29" s="6" t="n">
        <v>8</v>
      </c>
      <c r="M29" s="6" t="n">
        <v>9</v>
      </c>
      <c r="N29" s="6" t="n">
        <v>10</v>
      </c>
      <c r="O29" s="6" t="n">
        <v>11</v>
      </c>
      <c r="P29" s="6" t="n">
        <v>12</v>
      </c>
    </row>
    <row r="30" customFormat="false" ht="15" hidden="false" customHeight="false" outlineLevel="0" collapsed="false">
      <c r="A30" s="21" t="str">
        <f aca="false">CONCATENATE($B$29,"|",B30)</f>
        <v>5|1</v>
      </c>
      <c r="B30" s="8" t="n">
        <v>1</v>
      </c>
      <c r="C30" s="9" t="s">
        <v>1</v>
      </c>
      <c r="D30" s="10" t="n">
        <v>1</v>
      </c>
      <c r="E30" s="11" t="n">
        <v>40</v>
      </c>
      <c r="F30" s="11" t="n">
        <v>40</v>
      </c>
      <c r="G30" s="11" t="n">
        <v>20</v>
      </c>
      <c r="H30" s="11"/>
      <c r="I30" s="11"/>
      <c r="J30" s="12"/>
      <c r="K30" s="12"/>
      <c r="L30" s="12"/>
      <c r="M30" s="12"/>
      <c r="N30" s="12"/>
      <c r="O30" s="12"/>
      <c r="P30" s="12"/>
      <c r="R30" s="1" t="n">
        <f aca="false">SUM(E30:P30)</f>
        <v>100</v>
      </c>
    </row>
    <row r="31" customFormat="false" ht="15" hidden="false" customHeight="false" outlineLevel="0" collapsed="false">
      <c r="A31" s="13" t="str">
        <f aca="false">CONCATENATE($B$29,"|",B31)</f>
        <v>5|2</v>
      </c>
      <c r="B31" s="14" t="s">
        <v>2</v>
      </c>
      <c r="C31" s="9" t="s">
        <v>3</v>
      </c>
      <c r="D31" s="10" t="n">
        <v>2</v>
      </c>
      <c r="E31" s="11" t="n">
        <v>20</v>
      </c>
      <c r="F31" s="11" t="n">
        <v>30</v>
      </c>
      <c r="G31" s="11" t="n">
        <v>30</v>
      </c>
      <c r="H31" s="11" t="n">
        <v>10</v>
      </c>
      <c r="I31" s="11" t="n">
        <v>10</v>
      </c>
      <c r="J31" s="15"/>
      <c r="K31" s="15"/>
      <c r="L31" s="15"/>
      <c r="M31" s="15"/>
      <c r="N31" s="15"/>
      <c r="O31" s="15"/>
      <c r="P31" s="15"/>
      <c r="R31" s="1" t="n">
        <f aca="false">SUM(E31:P31)</f>
        <v>100</v>
      </c>
    </row>
    <row r="32" customFormat="false" ht="15" hidden="false" customHeight="false" outlineLevel="0" collapsed="false">
      <c r="A32" s="13" t="str">
        <f aca="false">CONCATENATE($B$29,"|",B32)</f>
        <v>5|3</v>
      </c>
      <c r="B32" s="14" t="s">
        <v>4</v>
      </c>
      <c r="C32" s="9" t="s">
        <v>5</v>
      </c>
      <c r="D32" s="10" t="n">
        <v>3</v>
      </c>
      <c r="E32" s="16" t="n">
        <v>40</v>
      </c>
      <c r="F32" s="16" t="n">
        <v>40</v>
      </c>
      <c r="G32" s="16" t="n">
        <v>20</v>
      </c>
      <c r="H32" s="16"/>
      <c r="I32" s="16"/>
      <c r="J32" s="15"/>
      <c r="K32" s="15"/>
      <c r="L32" s="15"/>
      <c r="M32" s="15"/>
      <c r="N32" s="15"/>
      <c r="O32" s="15"/>
      <c r="P32" s="15"/>
      <c r="R32" s="1" t="n">
        <f aca="false">SUM(E32:P32)</f>
        <v>100</v>
      </c>
    </row>
    <row r="33" customFormat="false" ht="15" hidden="false" customHeight="false" outlineLevel="0" collapsed="false">
      <c r="A33" s="13" t="str">
        <f aca="false">CONCATENATE($B$29,"|",B33)</f>
        <v>5|4</v>
      </c>
      <c r="B33" s="14" t="s">
        <v>6</v>
      </c>
      <c r="C33" s="9" t="s">
        <v>7</v>
      </c>
      <c r="D33" s="10" t="n">
        <v>4</v>
      </c>
      <c r="E33" s="16" t="n">
        <v>20</v>
      </c>
      <c r="F33" s="16" t="n">
        <v>20</v>
      </c>
      <c r="G33" s="16" t="n">
        <v>20</v>
      </c>
      <c r="H33" s="16" t="n">
        <v>20</v>
      </c>
      <c r="I33" s="16" t="n">
        <v>20</v>
      </c>
      <c r="J33" s="15"/>
      <c r="K33" s="15"/>
      <c r="L33" s="15"/>
      <c r="M33" s="15"/>
      <c r="N33" s="15"/>
      <c r="O33" s="15"/>
      <c r="P33" s="15"/>
      <c r="R33" s="1" t="n">
        <f aca="false">SUM(E33:P33)</f>
        <v>100</v>
      </c>
    </row>
    <row r="34" customFormat="false" ht="15" hidden="false" customHeight="false" outlineLevel="0" collapsed="false">
      <c r="A34" s="13" t="str">
        <f aca="false">CONCATENATE($B$29,"|",B34)</f>
        <v>5|5</v>
      </c>
      <c r="B34" s="14" t="s">
        <v>8</v>
      </c>
      <c r="C34" s="9" t="s">
        <v>9</v>
      </c>
      <c r="D34" s="10" t="n">
        <v>5</v>
      </c>
      <c r="E34" s="16" t="n">
        <v>5</v>
      </c>
      <c r="F34" s="16" t="n">
        <v>15</v>
      </c>
      <c r="G34" s="16" t="n">
        <v>20</v>
      </c>
      <c r="H34" s="16" t="n">
        <v>30</v>
      </c>
      <c r="I34" s="16" t="n">
        <v>30</v>
      </c>
      <c r="J34" s="15"/>
      <c r="K34" s="15"/>
      <c r="L34" s="15"/>
      <c r="M34" s="15"/>
      <c r="N34" s="15"/>
      <c r="O34" s="15"/>
      <c r="P34" s="15"/>
      <c r="R34" s="1" t="n">
        <f aca="false">SUM(E34:P34)</f>
        <v>100</v>
      </c>
    </row>
    <row r="35" customFormat="false" ht="15" hidden="false" customHeight="false" outlineLevel="0" collapsed="false">
      <c r="A35" s="13" t="str">
        <f aca="false">CONCATENATE($B$29,"|",B35)</f>
        <v>5|6</v>
      </c>
      <c r="B35" s="14" t="s">
        <v>10</v>
      </c>
      <c r="C35" s="9" t="s">
        <v>11</v>
      </c>
      <c r="D35" s="10"/>
      <c r="E35" s="16"/>
      <c r="F35" s="16"/>
      <c r="G35" s="16" t="n">
        <v>60</v>
      </c>
      <c r="H35" s="16" t="n">
        <v>40</v>
      </c>
      <c r="I35" s="16"/>
      <c r="J35" s="15"/>
      <c r="K35" s="15"/>
      <c r="L35" s="15"/>
      <c r="M35" s="15"/>
      <c r="N35" s="15"/>
      <c r="O35" s="15"/>
      <c r="P35" s="15"/>
      <c r="R35" s="1" t="n">
        <f aca="false">SUM(E35:P35)</f>
        <v>100</v>
      </c>
    </row>
    <row r="36" customFormat="false" ht="15" hidden="false" customHeight="false" outlineLevel="0" collapsed="false">
      <c r="A36" s="13" t="str">
        <f aca="false">CONCATENATE($B$29,"|",B36)</f>
        <v>5|7</v>
      </c>
      <c r="B36" s="14" t="s">
        <v>12</v>
      </c>
      <c r="C36" s="9" t="s">
        <v>13</v>
      </c>
      <c r="D36" s="10" t="n">
        <v>3</v>
      </c>
      <c r="E36" s="16"/>
      <c r="F36" s="16" t="n">
        <v>10</v>
      </c>
      <c r="G36" s="16" t="n">
        <v>30</v>
      </c>
      <c r="H36" s="16" t="n">
        <v>30</v>
      </c>
      <c r="I36" s="16" t="n">
        <v>30</v>
      </c>
      <c r="J36" s="15"/>
      <c r="K36" s="15"/>
      <c r="L36" s="15"/>
      <c r="M36" s="15"/>
      <c r="N36" s="15"/>
      <c r="O36" s="15"/>
      <c r="P36" s="15"/>
      <c r="R36" s="1" t="n">
        <f aca="false">SUM(E36:P36)</f>
        <v>100</v>
      </c>
    </row>
    <row r="37" customFormat="false" ht="15" hidden="false" customHeight="false" outlineLevel="0" collapsed="false">
      <c r="A37" s="13" t="str">
        <f aca="false">CONCATENATE($B$29,"|",B37)</f>
        <v>5|8</v>
      </c>
      <c r="B37" s="14" t="s">
        <v>14</v>
      </c>
      <c r="C37" s="9" t="s">
        <v>15</v>
      </c>
      <c r="D37" s="10" t="n">
        <v>5</v>
      </c>
      <c r="E37" s="16" t="n">
        <v>10</v>
      </c>
      <c r="F37" s="16" t="n">
        <v>20</v>
      </c>
      <c r="G37" s="16" t="n">
        <v>30</v>
      </c>
      <c r="H37" s="16" t="n">
        <v>20</v>
      </c>
      <c r="I37" s="16" t="n">
        <v>20</v>
      </c>
      <c r="J37" s="15"/>
      <c r="K37" s="15"/>
      <c r="L37" s="15"/>
      <c r="M37" s="15"/>
      <c r="N37" s="15"/>
      <c r="O37" s="15"/>
      <c r="P37" s="15"/>
      <c r="R37" s="1" t="n">
        <f aca="false">SUM(E37:P37)</f>
        <v>100</v>
      </c>
    </row>
    <row r="38" customFormat="false" ht="15" hidden="false" customHeight="false" outlineLevel="0" collapsed="false">
      <c r="A38" s="13" t="str">
        <f aca="false">CONCATENATE($B$29,"|",B38)</f>
        <v>5|9</v>
      </c>
      <c r="B38" s="14" t="s">
        <v>16</v>
      </c>
      <c r="C38" s="9" t="s">
        <v>17</v>
      </c>
      <c r="D38" s="10" t="n">
        <v>6</v>
      </c>
      <c r="E38" s="16" t="n">
        <v>20</v>
      </c>
      <c r="F38" s="16" t="n">
        <v>20</v>
      </c>
      <c r="G38" s="16" t="n">
        <v>30</v>
      </c>
      <c r="H38" s="16" t="n">
        <v>20</v>
      </c>
      <c r="I38" s="16" t="n">
        <v>10</v>
      </c>
      <c r="J38" s="15"/>
      <c r="K38" s="15"/>
      <c r="L38" s="15"/>
      <c r="M38" s="15"/>
      <c r="N38" s="15"/>
      <c r="O38" s="15"/>
      <c r="P38" s="15"/>
      <c r="R38" s="1" t="n">
        <f aca="false">SUM(E38:P38)</f>
        <v>100</v>
      </c>
    </row>
    <row r="39" customFormat="false" ht="15" hidden="false" customHeight="false" outlineLevel="0" collapsed="false">
      <c r="A39" s="13" t="str">
        <f aca="false">CONCATENATE($B$29,"|",B39)</f>
        <v>5|10</v>
      </c>
      <c r="B39" s="14" t="s">
        <v>18</v>
      </c>
      <c r="C39" s="9" t="s">
        <v>19</v>
      </c>
      <c r="D39" s="10" t="n">
        <v>6</v>
      </c>
      <c r="E39" s="16"/>
      <c r="F39" s="16" t="n">
        <v>10</v>
      </c>
      <c r="G39" s="16" t="n">
        <v>30</v>
      </c>
      <c r="H39" s="16" t="n">
        <v>30</v>
      </c>
      <c r="I39" s="16" t="n">
        <v>30</v>
      </c>
      <c r="J39" s="15"/>
      <c r="K39" s="15"/>
      <c r="L39" s="15"/>
      <c r="M39" s="15"/>
      <c r="N39" s="15"/>
      <c r="O39" s="15"/>
      <c r="P39" s="15"/>
      <c r="R39" s="1" t="n">
        <f aca="false">SUM(E39:P39)</f>
        <v>100</v>
      </c>
    </row>
    <row r="40" customFormat="false" ht="15" hidden="false" customHeight="false" outlineLevel="0" collapsed="false">
      <c r="A40" s="13" t="str">
        <f aca="false">CONCATENATE($B$29,"|",B40)</f>
        <v>5|11</v>
      </c>
      <c r="B40" s="14" t="s">
        <v>20</v>
      </c>
      <c r="C40" s="9" t="s">
        <v>21</v>
      </c>
      <c r="D40" s="10"/>
      <c r="E40" s="16" t="n">
        <v>10</v>
      </c>
      <c r="F40" s="16" t="n">
        <v>20</v>
      </c>
      <c r="G40" s="16" t="n">
        <v>20</v>
      </c>
      <c r="H40" s="16" t="n">
        <v>30</v>
      </c>
      <c r="I40" s="16" t="n">
        <v>20</v>
      </c>
      <c r="J40" s="15"/>
      <c r="K40" s="15"/>
      <c r="L40" s="15"/>
      <c r="M40" s="15"/>
      <c r="N40" s="15"/>
      <c r="O40" s="15"/>
      <c r="P40" s="15"/>
      <c r="R40" s="1" t="n">
        <f aca="false">SUM(E40:P40)</f>
        <v>100</v>
      </c>
    </row>
    <row r="41" customFormat="false" ht="15" hidden="false" customHeight="false" outlineLevel="0" collapsed="false">
      <c r="A41" s="13" t="str">
        <f aca="false">CONCATENATE($B$29,"|",B41)</f>
        <v>5|12</v>
      </c>
      <c r="B41" s="14" t="s">
        <v>22</v>
      </c>
      <c r="C41" s="9" t="s">
        <v>23</v>
      </c>
      <c r="D41" s="10"/>
      <c r="E41" s="16" t="n">
        <v>20</v>
      </c>
      <c r="F41" s="16" t="n">
        <v>20</v>
      </c>
      <c r="G41" s="16" t="n">
        <v>20</v>
      </c>
      <c r="H41" s="16" t="n">
        <v>20</v>
      </c>
      <c r="I41" s="16" t="n">
        <v>20</v>
      </c>
      <c r="J41" s="15"/>
      <c r="K41" s="15"/>
      <c r="L41" s="15"/>
      <c r="M41" s="15"/>
      <c r="N41" s="15"/>
      <c r="O41" s="15"/>
      <c r="P41" s="15"/>
      <c r="R41" s="1" t="n">
        <f aca="false">SUM(E41:P41)</f>
        <v>100</v>
      </c>
    </row>
    <row r="43" customFormat="false" ht="15" hidden="false" customHeight="false" outlineLevel="0" collapsed="false">
      <c r="A43" s="17" t="s">
        <v>0</v>
      </c>
      <c r="B43" s="18" t="n">
        <v>6</v>
      </c>
      <c r="C43" s="19"/>
      <c r="D43" s="20"/>
      <c r="E43" s="6" t="n">
        <v>1</v>
      </c>
      <c r="F43" s="6" t="n">
        <v>2</v>
      </c>
      <c r="G43" s="6" t="n">
        <v>3</v>
      </c>
      <c r="H43" s="6" t="n">
        <v>4</v>
      </c>
      <c r="I43" s="6" t="n">
        <v>5</v>
      </c>
      <c r="J43" s="6" t="n">
        <v>6</v>
      </c>
      <c r="K43" s="6" t="n">
        <v>7</v>
      </c>
      <c r="L43" s="6" t="n">
        <v>8</v>
      </c>
      <c r="M43" s="6" t="n">
        <v>9</v>
      </c>
      <c r="N43" s="6" t="n">
        <v>10</v>
      </c>
      <c r="O43" s="6" t="n">
        <v>11</v>
      </c>
      <c r="P43" s="6" t="n">
        <v>12</v>
      </c>
    </row>
    <row r="44" customFormat="false" ht="15" hidden="false" customHeight="false" outlineLevel="0" collapsed="false">
      <c r="A44" s="21" t="str">
        <f aca="false">CONCATENATE($B$43,"|",B44)</f>
        <v>6|1</v>
      </c>
      <c r="B44" s="8" t="n">
        <v>1</v>
      </c>
      <c r="C44" s="9" t="s">
        <v>1</v>
      </c>
      <c r="D44" s="10" t="n">
        <v>1</v>
      </c>
      <c r="E44" s="11" t="n">
        <v>40</v>
      </c>
      <c r="F44" s="11" t="n">
        <v>30</v>
      </c>
      <c r="G44" s="11" t="n">
        <v>30</v>
      </c>
      <c r="H44" s="11"/>
      <c r="I44" s="11"/>
      <c r="J44" s="12"/>
      <c r="K44" s="12"/>
      <c r="L44" s="12"/>
      <c r="M44" s="12"/>
      <c r="N44" s="12"/>
      <c r="O44" s="12"/>
      <c r="P44" s="12"/>
      <c r="R44" s="1" t="n">
        <f aca="false">SUM(E44:P44)</f>
        <v>100</v>
      </c>
    </row>
    <row r="45" customFormat="false" ht="15" hidden="false" customHeight="false" outlineLevel="0" collapsed="false">
      <c r="A45" s="13" t="str">
        <f aca="false">CONCATENATE($B$43,"|",B45)</f>
        <v>6|2</v>
      </c>
      <c r="B45" s="14" t="s">
        <v>2</v>
      </c>
      <c r="C45" s="9" t="s">
        <v>3</v>
      </c>
      <c r="D45" s="10" t="n">
        <v>2</v>
      </c>
      <c r="E45" s="11" t="n">
        <v>20</v>
      </c>
      <c r="F45" s="11" t="n">
        <v>30</v>
      </c>
      <c r="G45" s="11" t="n">
        <v>20</v>
      </c>
      <c r="H45" s="11" t="n">
        <v>10</v>
      </c>
      <c r="I45" s="11" t="n">
        <v>10</v>
      </c>
      <c r="J45" s="15" t="n">
        <v>10</v>
      </c>
      <c r="K45" s="15"/>
      <c r="L45" s="15"/>
      <c r="M45" s="15"/>
      <c r="N45" s="15"/>
      <c r="O45" s="15"/>
      <c r="P45" s="15"/>
      <c r="R45" s="1" t="n">
        <f aca="false">SUM(E45:P45)</f>
        <v>100</v>
      </c>
    </row>
    <row r="46" customFormat="false" ht="15" hidden="false" customHeight="false" outlineLevel="0" collapsed="false">
      <c r="A46" s="13" t="str">
        <f aca="false">CONCATENATE($B$43,"|",B46)</f>
        <v>6|3</v>
      </c>
      <c r="B46" s="14" t="s">
        <v>4</v>
      </c>
      <c r="C46" s="9" t="s">
        <v>5</v>
      </c>
      <c r="D46" s="10" t="n">
        <v>3</v>
      </c>
      <c r="E46" s="16" t="n">
        <v>20</v>
      </c>
      <c r="F46" s="16" t="n">
        <v>40</v>
      </c>
      <c r="G46" s="16" t="n">
        <v>40</v>
      </c>
      <c r="H46" s="16"/>
      <c r="I46" s="16"/>
      <c r="J46" s="15"/>
      <c r="K46" s="15"/>
      <c r="L46" s="15"/>
      <c r="M46" s="15"/>
      <c r="N46" s="15"/>
      <c r="O46" s="15"/>
      <c r="P46" s="15"/>
      <c r="R46" s="1" t="n">
        <f aca="false">SUM(E46:P46)</f>
        <v>100</v>
      </c>
    </row>
    <row r="47" customFormat="false" ht="15" hidden="false" customHeight="false" outlineLevel="0" collapsed="false">
      <c r="A47" s="13" t="str">
        <f aca="false">CONCATENATE($B$43,"|",B47)</f>
        <v>6|4</v>
      </c>
      <c r="B47" s="14" t="s">
        <v>6</v>
      </c>
      <c r="C47" s="9" t="s">
        <v>7</v>
      </c>
      <c r="D47" s="10"/>
      <c r="E47" s="16" t="n">
        <v>10</v>
      </c>
      <c r="F47" s="16" t="n">
        <v>20</v>
      </c>
      <c r="G47" s="16" t="n">
        <v>20</v>
      </c>
      <c r="H47" s="16" t="n">
        <v>20</v>
      </c>
      <c r="I47" s="16" t="n">
        <v>20</v>
      </c>
      <c r="J47" s="15" t="n">
        <v>10</v>
      </c>
      <c r="K47" s="15"/>
      <c r="L47" s="15"/>
      <c r="M47" s="15"/>
      <c r="N47" s="15"/>
      <c r="O47" s="15"/>
      <c r="P47" s="15"/>
      <c r="R47" s="1" t="n">
        <f aca="false">SUM(E47:P47)</f>
        <v>100</v>
      </c>
    </row>
    <row r="48" customFormat="false" ht="15" hidden="false" customHeight="false" outlineLevel="0" collapsed="false">
      <c r="A48" s="13" t="str">
        <f aca="false">CONCATENATE($B$43,"|",B48)</f>
        <v>6|5</v>
      </c>
      <c r="B48" s="14" t="s">
        <v>8</v>
      </c>
      <c r="C48" s="9" t="s">
        <v>9</v>
      </c>
      <c r="D48" s="10" t="n">
        <v>4</v>
      </c>
      <c r="E48" s="16" t="n">
        <v>5</v>
      </c>
      <c r="F48" s="16" t="n">
        <v>10</v>
      </c>
      <c r="G48" s="16" t="n">
        <v>20</v>
      </c>
      <c r="H48" s="16" t="n">
        <v>30</v>
      </c>
      <c r="I48" s="16" t="n">
        <v>25</v>
      </c>
      <c r="J48" s="15" t="n">
        <v>10</v>
      </c>
      <c r="K48" s="15"/>
      <c r="L48" s="15"/>
      <c r="M48" s="15"/>
      <c r="N48" s="15"/>
      <c r="O48" s="15"/>
      <c r="P48" s="15"/>
      <c r="R48" s="1" t="n">
        <f aca="false">SUM(E48:P48)</f>
        <v>100</v>
      </c>
    </row>
    <row r="49" customFormat="false" ht="15" hidden="false" customHeight="false" outlineLevel="0" collapsed="false">
      <c r="A49" s="13" t="str">
        <f aca="false">CONCATENATE($B$43,"|",B49)</f>
        <v>6|6</v>
      </c>
      <c r="B49" s="14" t="s">
        <v>10</v>
      </c>
      <c r="C49" s="9" t="s">
        <v>11</v>
      </c>
      <c r="D49" s="10" t="n">
        <v>5</v>
      </c>
      <c r="E49" s="16"/>
      <c r="F49" s="16"/>
      <c r="G49" s="16" t="n">
        <v>50</v>
      </c>
      <c r="H49" s="16" t="n">
        <v>50</v>
      </c>
      <c r="I49" s="16"/>
      <c r="J49" s="15"/>
      <c r="K49" s="15"/>
      <c r="L49" s="15"/>
      <c r="M49" s="15"/>
      <c r="N49" s="15"/>
      <c r="O49" s="15"/>
      <c r="P49" s="15"/>
      <c r="R49" s="1" t="n">
        <f aca="false">SUM(E49:P49)</f>
        <v>100</v>
      </c>
    </row>
    <row r="50" customFormat="false" ht="15" hidden="false" customHeight="false" outlineLevel="0" collapsed="false">
      <c r="A50" s="13" t="str">
        <f aca="false">CONCATENATE($B$43,"|",B50)</f>
        <v>6|7</v>
      </c>
      <c r="B50" s="14" t="s">
        <v>12</v>
      </c>
      <c r="C50" s="9" t="s">
        <v>13</v>
      </c>
      <c r="D50" s="10" t="n">
        <v>3</v>
      </c>
      <c r="E50" s="16"/>
      <c r="F50" s="16"/>
      <c r="G50" s="16" t="n">
        <v>20</v>
      </c>
      <c r="H50" s="16" t="n">
        <v>30</v>
      </c>
      <c r="I50" s="16" t="n">
        <v>30</v>
      </c>
      <c r="J50" s="15" t="n">
        <v>20</v>
      </c>
      <c r="K50" s="15"/>
      <c r="L50" s="15"/>
      <c r="M50" s="15"/>
      <c r="N50" s="15"/>
      <c r="O50" s="15"/>
      <c r="P50" s="15"/>
      <c r="R50" s="1" t="n">
        <f aca="false">SUM(E50:P50)</f>
        <v>100</v>
      </c>
    </row>
    <row r="51" customFormat="false" ht="15" hidden="false" customHeight="false" outlineLevel="0" collapsed="false">
      <c r="A51" s="13" t="str">
        <f aca="false">CONCATENATE($B$43,"|",B51)</f>
        <v>6|8</v>
      </c>
      <c r="B51" s="14" t="s">
        <v>14</v>
      </c>
      <c r="C51" s="9" t="s">
        <v>15</v>
      </c>
      <c r="D51" s="10" t="n">
        <v>5</v>
      </c>
      <c r="E51" s="16" t="n">
        <v>10</v>
      </c>
      <c r="F51" s="16" t="n">
        <v>10</v>
      </c>
      <c r="G51" s="16" t="n">
        <v>20</v>
      </c>
      <c r="H51" s="16" t="n">
        <v>20</v>
      </c>
      <c r="I51" s="16" t="n">
        <v>20</v>
      </c>
      <c r="J51" s="15" t="n">
        <v>20</v>
      </c>
      <c r="K51" s="15"/>
      <c r="L51" s="15"/>
      <c r="M51" s="15"/>
      <c r="N51" s="15"/>
      <c r="O51" s="15"/>
      <c r="P51" s="15"/>
      <c r="R51" s="1" t="n">
        <f aca="false">SUM(E51:P51)</f>
        <v>100</v>
      </c>
    </row>
    <row r="52" customFormat="false" ht="15" hidden="false" customHeight="false" outlineLevel="0" collapsed="false">
      <c r="A52" s="13" t="str">
        <f aca="false">CONCATENATE($B$43,"|",B52)</f>
        <v>6|9</v>
      </c>
      <c r="B52" s="14" t="s">
        <v>16</v>
      </c>
      <c r="C52" s="9" t="s">
        <v>17</v>
      </c>
      <c r="D52" s="10" t="n">
        <v>6</v>
      </c>
      <c r="E52" s="16" t="n">
        <v>10</v>
      </c>
      <c r="F52" s="16" t="n">
        <v>20</v>
      </c>
      <c r="G52" s="16" t="n">
        <v>20</v>
      </c>
      <c r="H52" s="16" t="n">
        <v>20</v>
      </c>
      <c r="I52" s="16" t="n">
        <v>20</v>
      </c>
      <c r="J52" s="15" t="n">
        <v>10</v>
      </c>
      <c r="K52" s="15"/>
      <c r="L52" s="15"/>
      <c r="M52" s="15"/>
      <c r="N52" s="15"/>
      <c r="O52" s="15"/>
      <c r="P52" s="15"/>
      <c r="R52" s="1" t="n">
        <f aca="false">SUM(E52:P52)</f>
        <v>100</v>
      </c>
    </row>
    <row r="53" customFormat="false" ht="15" hidden="false" customHeight="false" outlineLevel="0" collapsed="false">
      <c r="A53" s="13" t="str">
        <f aca="false">CONCATENATE($B$43,"|",B53)</f>
        <v>6|10</v>
      </c>
      <c r="B53" s="14" t="s">
        <v>18</v>
      </c>
      <c r="C53" s="9" t="s">
        <v>19</v>
      </c>
      <c r="D53" s="10" t="n">
        <v>6</v>
      </c>
      <c r="E53" s="16"/>
      <c r="F53" s="16"/>
      <c r="G53" s="16" t="n">
        <v>20</v>
      </c>
      <c r="H53" s="16" t="n">
        <v>30</v>
      </c>
      <c r="I53" s="16" t="n">
        <v>30</v>
      </c>
      <c r="J53" s="15" t="n">
        <v>20</v>
      </c>
      <c r="K53" s="15"/>
      <c r="L53" s="15"/>
      <c r="M53" s="15"/>
      <c r="N53" s="15"/>
      <c r="O53" s="15"/>
      <c r="P53" s="15"/>
      <c r="R53" s="1" t="n">
        <f aca="false">SUM(E53:P53)</f>
        <v>100</v>
      </c>
    </row>
    <row r="54" customFormat="false" ht="15" hidden="false" customHeight="false" outlineLevel="0" collapsed="false">
      <c r="A54" s="13" t="str">
        <f aca="false">CONCATENATE($B$43,"|",B54)</f>
        <v>6|11</v>
      </c>
      <c r="B54" s="14" t="s">
        <v>20</v>
      </c>
      <c r="C54" s="9" t="s">
        <v>21</v>
      </c>
      <c r="D54" s="10"/>
      <c r="E54" s="16" t="n">
        <v>10</v>
      </c>
      <c r="F54" s="16" t="n">
        <v>10</v>
      </c>
      <c r="G54" s="16" t="n">
        <v>20</v>
      </c>
      <c r="H54" s="16" t="n">
        <v>20</v>
      </c>
      <c r="I54" s="16" t="n">
        <v>20</v>
      </c>
      <c r="J54" s="15" t="n">
        <v>20</v>
      </c>
      <c r="K54" s="15"/>
      <c r="L54" s="15"/>
      <c r="M54" s="15"/>
      <c r="N54" s="15"/>
      <c r="O54" s="15"/>
      <c r="P54" s="15"/>
      <c r="R54" s="1" t="n">
        <f aca="false">SUM(E54:P54)</f>
        <v>100</v>
      </c>
    </row>
    <row r="55" customFormat="false" ht="15" hidden="false" customHeight="false" outlineLevel="0" collapsed="false">
      <c r="A55" s="13" t="str">
        <f aca="false">CONCATENATE($B$43,"|",B55)</f>
        <v>6|12</v>
      </c>
      <c r="B55" s="14" t="s">
        <v>22</v>
      </c>
      <c r="C55" s="9" t="s">
        <v>23</v>
      </c>
      <c r="D55" s="10"/>
      <c r="E55" s="16" t="n">
        <v>10</v>
      </c>
      <c r="F55" s="16" t="n">
        <v>20</v>
      </c>
      <c r="G55" s="16" t="n">
        <v>20</v>
      </c>
      <c r="H55" s="16" t="n">
        <v>20</v>
      </c>
      <c r="I55" s="16" t="n">
        <v>20</v>
      </c>
      <c r="J55" s="15" t="n">
        <v>10</v>
      </c>
      <c r="K55" s="15"/>
      <c r="L55" s="15"/>
      <c r="M55" s="15"/>
      <c r="N55" s="15"/>
      <c r="O55" s="15"/>
      <c r="P55" s="15"/>
      <c r="R55" s="1" t="n">
        <f aca="false">SUM(E55:P55)</f>
        <v>100</v>
      </c>
    </row>
    <row r="57" customFormat="false" ht="15" hidden="false" customHeight="false" outlineLevel="0" collapsed="false">
      <c r="A57" s="17" t="s">
        <v>0</v>
      </c>
      <c r="B57" s="18" t="n">
        <v>7</v>
      </c>
      <c r="C57" s="19"/>
      <c r="D57" s="20"/>
      <c r="E57" s="6" t="n">
        <v>1</v>
      </c>
      <c r="F57" s="6" t="n">
        <v>2</v>
      </c>
      <c r="G57" s="6" t="n">
        <v>3</v>
      </c>
      <c r="H57" s="6" t="n">
        <v>4</v>
      </c>
      <c r="I57" s="6" t="n">
        <v>5</v>
      </c>
      <c r="J57" s="6" t="n">
        <v>6</v>
      </c>
      <c r="K57" s="6" t="n">
        <v>7</v>
      </c>
      <c r="L57" s="6" t="n">
        <v>8</v>
      </c>
      <c r="M57" s="6" t="n">
        <v>9</v>
      </c>
      <c r="N57" s="6" t="n">
        <v>10</v>
      </c>
      <c r="O57" s="6" t="n">
        <v>11</v>
      </c>
      <c r="P57" s="6" t="n">
        <v>12</v>
      </c>
    </row>
    <row r="58" customFormat="false" ht="15" hidden="false" customHeight="false" outlineLevel="0" collapsed="false">
      <c r="A58" s="21" t="str">
        <f aca="false">CONCATENATE($B$57,"|",B58)</f>
        <v>7|1</v>
      </c>
      <c r="B58" s="8" t="n">
        <v>1</v>
      </c>
      <c r="C58" s="9" t="s">
        <v>1</v>
      </c>
      <c r="D58" s="10" t="n">
        <v>1</v>
      </c>
      <c r="E58" s="11" t="n">
        <v>30</v>
      </c>
      <c r="F58" s="11" t="n">
        <v>30</v>
      </c>
      <c r="G58" s="11" t="n">
        <v>30</v>
      </c>
      <c r="H58" s="11" t="n">
        <v>10</v>
      </c>
      <c r="I58" s="11"/>
      <c r="J58" s="12"/>
      <c r="K58" s="12"/>
      <c r="L58" s="12"/>
      <c r="M58" s="12"/>
      <c r="N58" s="12"/>
      <c r="O58" s="12"/>
      <c r="P58" s="12"/>
      <c r="R58" s="1" t="n">
        <f aca="false">SUM(E58:P58)</f>
        <v>100</v>
      </c>
    </row>
    <row r="59" customFormat="false" ht="15" hidden="false" customHeight="false" outlineLevel="0" collapsed="false">
      <c r="A59" s="13" t="str">
        <f aca="false">CONCATENATE($B$57,"|",B59)</f>
        <v>7|2</v>
      </c>
      <c r="B59" s="14" t="s">
        <v>2</v>
      </c>
      <c r="C59" s="9" t="s">
        <v>3</v>
      </c>
      <c r="D59" s="10" t="n">
        <v>2</v>
      </c>
      <c r="E59" s="11" t="n">
        <v>20</v>
      </c>
      <c r="F59" s="11" t="n">
        <v>20</v>
      </c>
      <c r="G59" s="11" t="n">
        <v>20</v>
      </c>
      <c r="H59" s="11" t="n">
        <v>10</v>
      </c>
      <c r="I59" s="11" t="n">
        <v>10</v>
      </c>
      <c r="J59" s="15" t="n">
        <v>10</v>
      </c>
      <c r="K59" s="15" t="n">
        <v>10</v>
      </c>
      <c r="L59" s="15"/>
      <c r="M59" s="15"/>
      <c r="N59" s="15"/>
      <c r="O59" s="15"/>
      <c r="P59" s="15"/>
      <c r="R59" s="1" t="n">
        <f aca="false">SUM(E59:P59)</f>
        <v>100</v>
      </c>
    </row>
    <row r="60" customFormat="false" ht="15" hidden="false" customHeight="false" outlineLevel="0" collapsed="false">
      <c r="A60" s="13" t="str">
        <f aca="false">CONCATENATE($B$57,"|",B60)</f>
        <v>7|3</v>
      </c>
      <c r="B60" s="14" t="s">
        <v>4</v>
      </c>
      <c r="C60" s="9" t="s">
        <v>5</v>
      </c>
      <c r="D60" s="10" t="n">
        <v>3</v>
      </c>
      <c r="E60" s="16" t="n">
        <v>20</v>
      </c>
      <c r="F60" s="16" t="n">
        <v>30</v>
      </c>
      <c r="G60" s="16" t="n">
        <v>30</v>
      </c>
      <c r="H60" s="16" t="n">
        <v>20</v>
      </c>
      <c r="I60" s="16"/>
      <c r="J60" s="15"/>
      <c r="K60" s="15"/>
      <c r="L60" s="15"/>
      <c r="M60" s="15"/>
      <c r="N60" s="15"/>
      <c r="O60" s="15"/>
      <c r="P60" s="15"/>
      <c r="R60" s="1" t="n">
        <f aca="false">SUM(E60:P60)</f>
        <v>100</v>
      </c>
    </row>
    <row r="61" customFormat="false" ht="15" hidden="false" customHeight="false" outlineLevel="0" collapsed="false">
      <c r="A61" s="13" t="str">
        <f aca="false">CONCATENATE($B$57,"|",B61)</f>
        <v>7|4</v>
      </c>
      <c r="B61" s="14" t="s">
        <v>6</v>
      </c>
      <c r="C61" s="9" t="s">
        <v>7</v>
      </c>
      <c r="D61" s="10"/>
      <c r="E61" s="16" t="n">
        <v>10</v>
      </c>
      <c r="F61" s="16" t="n">
        <v>10</v>
      </c>
      <c r="G61" s="16" t="n">
        <v>20</v>
      </c>
      <c r="H61" s="16" t="n">
        <v>20</v>
      </c>
      <c r="I61" s="16" t="n">
        <v>20</v>
      </c>
      <c r="J61" s="15" t="n">
        <v>10</v>
      </c>
      <c r="K61" s="15" t="n">
        <v>10</v>
      </c>
      <c r="L61" s="15"/>
      <c r="M61" s="15"/>
      <c r="N61" s="15"/>
      <c r="O61" s="15"/>
      <c r="P61" s="15"/>
      <c r="R61" s="1" t="n">
        <f aca="false">SUM(E61:P61)</f>
        <v>100</v>
      </c>
    </row>
    <row r="62" customFormat="false" ht="15" hidden="false" customHeight="false" outlineLevel="0" collapsed="false">
      <c r="A62" s="13" t="str">
        <f aca="false">CONCATENATE($B$57,"|",B62)</f>
        <v>7|5</v>
      </c>
      <c r="B62" s="14" t="s">
        <v>8</v>
      </c>
      <c r="C62" s="9" t="s">
        <v>9</v>
      </c>
      <c r="D62" s="10" t="n">
        <v>4</v>
      </c>
      <c r="E62" s="16" t="n">
        <v>5</v>
      </c>
      <c r="F62" s="16" t="n">
        <v>10</v>
      </c>
      <c r="G62" s="16" t="n">
        <v>20</v>
      </c>
      <c r="H62" s="16" t="n">
        <v>20</v>
      </c>
      <c r="I62" s="16" t="n">
        <v>20</v>
      </c>
      <c r="J62" s="15" t="n">
        <v>15</v>
      </c>
      <c r="K62" s="15" t="n">
        <v>10</v>
      </c>
      <c r="L62" s="15"/>
      <c r="M62" s="15"/>
      <c r="N62" s="15"/>
      <c r="O62" s="15"/>
      <c r="P62" s="15"/>
      <c r="R62" s="1" t="n">
        <f aca="false">SUM(E62:P62)</f>
        <v>100</v>
      </c>
    </row>
    <row r="63" customFormat="false" ht="15" hidden="false" customHeight="false" outlineLevel="0" collapsed="false">
      <c r="A63" s="13" t="str">
        <f aca="false">CONCATENATE($B$57,"|",B63)</f>
        <v>7|6</v>
      </c>
      <c r="B63" s="14" t="s">
        <v>10</v>
      </c>
      <c r="C63" s="9" t="s">
        <v>11</v>
      </c>
      <c r="D63" s="10" t="n">
        <v>5</v>
      </c>
      <c r="E63" s="16"/>
      <c r="F63" s="16"/>
      <c r="G63" s="16" t="n">
        <v>30</v>
      </c>
      <c r="H63" s="16" t="n">
        <v>40</v>
      </c>
      <c r="I63" s="16" t="n">
        <v>30</v>
      </c>
      <c r="J63" s="15"/>
      <c r="K63" s="15"/>
      <c r="L63" s="15"/>
      <c r="M63" s="15"/>
      <c r="N63" s="15"/>
      <c r="O63" s="15"/>
      <c r="P63" s="15"/>
      <c r="R63" s="1" t="n">
        <f aca="false">SUM(E63:P63)</f>
        <v>100</v>
      </c>
    </row>
    <row r="64" customFormat="false" ht="15" hidden="false" customHeight="false" outlineLevel="0" collapsed="false">
      <c r="A64" s="13" t="str">
        <f aca="false">CONCATENATE($B$57,"|",B64)</f>
        <v>7|7</v>
      </c>
      <c r="B64" s="14" t="s">
        <v>12</v>
      </c>
      <c r="C64" s="9" t="s">
        <v>13</v>
      </c>
      <c r="D64" s="10" t="n">
        <v>3</v>
      </c>
      <c r="E64" s="16"/>
      <c r="F64" s="16"/>
      <c r="G64" s="16" t="n">
        <v>20</v>
      </c>
      <c r="H64" s="16" t="n">
        <v>20</v>
      </c>
      <c r="I64" s="16" t="n">
        <v>20</v>
      </c>
      <c r="J64" s="15" t="n">
        <v>20</v>
      </c>
      <c r="K64" s="15" t="n">
        <v>20</v>
      </c>
      <c r="L64" s="15"/>
      <c r="M64" s="15"/>
      <c r="N64" s="15"/>
      <c r="O64" s="15"/>
      <c r="P64" s="15"/>
      <c r="R64" s="1" t="n">
        <f aca="false">SUM(E64:P64)</f>
        <v>100</v>
      </c>
    </row>
    <row r="65" customFormat="false" ht="15" hidden="false" customHeight="false" outlineLevel="0" collapsed="false">
      <c r="A65" s="13" t="str">
        <f aca="false">CONCATENATE($B$57,"|",B65)</f>
        <v>7|8</v>
      </c>
      <c r="B65" s="14" t="s">
        <v>14</v>
      </c>
      <c r="C65" s="9" t="s">
        <v>15</v>
      </c>
      <c r="D65" s="10" t="n">
        <v>5</v>
      </c>
      <c r="E65" s="16" t="n">
        <v>10</v>
      </c>
      <c r="F65" s="16" t="n">
        <v>10</v>
      </c>
      <c r="G65" s="16" t="n">
        <v>10</v>
      </c>
      <c r="H65" s="16" t="n">
        <v>20</v>
      </c>
      <c r="I65" s="16" t="n">
        <v>20</v>
      </c>
      <c r="J65" s="15" t="n">
        <v>20</v>
      </c>
      <c r="K65" s="15" t="n">
        <v>10</v>
      </c>
      <c r="L65" s="15"/>
      <c r="M65" s="15"/>
      <c r="N65" s="15"/>
      <c r="O65" s="15"/>
      <c r="P65" s="15"/>
      <c r="R65" s="1" t="n">
        <f aca="false">SUM(E65:P65)</f>
        <v>100</v>
      </c>
    </row>
    <row r="66" customFormat="false" ht="15" hidden="false" customHeight="false" outlineLevel="0" collapsed="false">
      <c r="A66" s="13" t="str">
        <f aca="false">CONCATENATE($B$57,"|",B66)</f>
        <v>7|9</v>
      </c>
      <c r="B66" s="14" t="s">
        <v>16</v>
      </c>
      <c r="C66" s="9" t="s">
        <v>17</v>
      </c>
      <c r="D66" s="10" t="n">
        <v>6</v>
      </c>
      <c r="E66" s="16" t="n">
        <v>10</v>
      </c>
      <c r="F66" s="16" t="n">
        <v>10</v>
      </c>
      <c r="G66" s="16" t="n">
        <v>20</v>
      </c>
      <c r="H66" s="16" t="n">
        <v>20</v>
      </c>
      <c r="I66" s="16" t="n">
        <v>20</v>
      </c>
      <c r="J66" s="15" t="n">
        <v>10</v>
      </c>
      <c r="K66" s="15" t="n">
        <v>10</v>
      </c>
      <c r="L66" s="15"/>
      <c r="M66" s="15"/>
      <c r="N66" s="15"/>
      <c r="O66" s="15"/>
      <c r="P66" s="15"/>
      <c r="R66" s="1" t="n">
        <f aca="false">SUM(E66:P66)</f>
        <v>100</v>
      </c>
    </row>
    <row r="67" customFormat="false" ht="15" hidden="false" customHeight="false" outlineLevel="0" collapsed="false">
      <c r="A67" s="13" t="str">
        <f aca="false">CONCATENATE($B$57,"|",B67)</f>
        <v>7|10</v>
      </c>
      <c r="B67" s="14" t="s">
        <v>18</v>
      </c>
      <c r="C67" s="9" t="s">
        <v>19</v>
      </c>
      <c r="D67" s="10" t="n">
        <v>6</v>
      </c>
      <c r="E67" s="16"/>
      <c r="F67" s="16"/>
      <c r="G67" s="16" t="n">
        <v>20</v>
      </c>
      <c r="H67" s="16" t="n">
        <v>20</v>
      </c>
      <c r="I67" s="16" t="n">
        <v>20</v>
      </c>
      <c r="J67" s="15" t="n">
        <v>20</v>
      </c>
      <c r="K67" s="15" t="n">
        <v>20</v>
      </c>
      <c r="L67" s="15"/>
      <c r="M67" s="15"/>
      <c r="N67" s="15"/>
      <c r="O67" s="15"/>
      <c r="P67" s="15"/>
      <c r="R67" s="1" t="n">
        <f aca="false">SUM(E67:P67)</f>
        <v>100</v>
      </c>
    </row>
    <row r="68" customFormat="false" ht="15" hidden="false" customHeight="false" outlineLevel="0" collapsed="false">
      <c r="A68" s="13" t="str">
        <f aca="false">CONCATENATE($B$57,"|",B68)</f>
        <v>7|11</v>
      </c>
      <c r="B68" s="14" t="s">
        <v>20</v>
      </c>
      <c r="C68" s="9" t="s">
        <v>21</v>
      </c>
      <c r="D68" s="10"/>
      <c r="E68" s="16" t="n">
        <v>5</v>
      </c>
      <c r="F68" s="16" t="n">
        <v>5</v>
      </c>
      <c r="G68" s="16" t="n">
        <v>20</v>
      </c>
      <c r="H68" s="16" t="n">
        <v>20</v>
      </c>
      <c r="I68" s="16" t="n">
        <v>20</v>
      </c>
      <c r="J68" s="15" t="n">
        <v>20</v>
      </c>
      <c r="K68" s="15" t="n">
        <v>10</v>
      </c>
      <c r="L68" s="15"/>
      <c r="M68" s="15"/>
      <c r="N68" s="15"/>
      <c r="O68" s="15"/>
      <c r="P68" s="15"/>
      <c r="R68" s="1" t="n">
        <f aca="false">SUM(E68:P68)</f>
        <v>100</v>
      </c>
    </row>
    <row r="69" customFormat="false" ht="15" hidden="false" customHeight="false" outlineLevel="0" collapsed="false">
      <c r="A69" s="13" t="str">
        <f aca="false">CONCATENATE($B$57,"|",B69)</f>
        <v>7|12</v>
      </c>
      <c r="B69" s="14" t="s">
        <v>22</v>
      </c>
      <c r="C69" s="9" t="s">
        <v>23</v>
      </c>
      <c r="D69" s="10"/>
      <c r="E69" s="16" t="n">
        <v>10</v>
      </c>
      <c r="F69" s="16" t="n">
        <v>10</v>
      </c>
      <c r="G69" s="16" t="n">
        <v>20</v>
      </c>
      <c r="H69" s="16" t="n">
        <v>20</v>
      </c>
      <c r="I69" s="16" t="n">
        <v>20</v>
      </c>
      <c r="J69" s="15" t="n">
        <v>10</v>
      </c>
      <c r="K69" s="15" t="n">
        <v>10</v>
      </c>
      <c r="L69" s="15"/>
      <c r="M69" s="15"/>
      <c r="N69" s="15"/>
      <c r="O69" s="15"/>
      <c r="P69" s="15"/>
      <c r="R69" s="1" t="n">
        <f aca="false">SUM(E69:P69)</f>
        <v>100</v>
      </c>
    </row>
    <row r="71" customFormat="false" ht="15" hidden="false" customHeight="false" outlineLevel="0" collapsed="false">
      <c r="A71" s="17" t="s">
        <v>0</v>
      </c>
      <c r="B71" s="18" t="n">
        <v>8</v>
      </c>
      <c r="C71" s="19"/>
      <c r="D71" s="20"/>
      <c r="E71" s="6" t="n">
        <v>1</v>
      </c>
      <c r="F71" s="6" t="n">
        <v>2</v>
      </c>
      <c r="G71" s="6" t="n">
        <v>3</v>
      </c>
      <c r="H71" s="6" t="n">
        <v>4</v>
      </c>
      <c r="I71" s="6" t="n">
        <v>5</v>
      </c>
      <c r="J71" s="6" t="n">
        <v>6</v>
      </c>
      <c r="K71" s="6" t="n">
        <v>7</v>
      </c>
      <c r="L71" s="6" t="n">
        <v>8</v>
      </c>
      <c r="M71" s="6" t="n">
        <v>9</v>
      </c>
      <c r="N71" s="6" t="n">
        <v>10</v>
      </c>
      <c r="O71" s="6" t="n">
        <v>11</v>
      </c>
      <c r="P71" s="6" t="n">
        <v>12</v>
      </c>
    </row>
    <row r="72" customFormat="false" ht="15" hidden="false" customHeight="false" outlineLevel="0" collapsed="false">
      <c r="A72" s="21" t="str">
        <f aca="false">CONCATENATE($B$71,"|",B72)</f>
        <v>8|1</v>
      </c>
      <c r="B72" s="8" t="n">
        <v>1</v>
      </c>
      <c r="C72" s="9" t="s">
        <v>1</v>
      </c>
      <c r="D72" s="10" t="n">
        <v>1</v>
      </c>
      <c r="E72" s="11" t="n">
        <v>20</v>
      </c>
      <c r="F72" s="11" t="n">
        <v>30</v>
      </c>
      <c r="G72" s="11" t="n">
        <v>30</v>
      </c>
      <c r="H72" s="11" t="n">
        <v>20</v>
      </c>
      <c r="I72" s="11"/>
      <c r="J72" s="12"/>
      <c r="K72" s="12"/>
      <c r="L72" s="12"/>
      <c r="M72" s="12"/>
      <c r="N72" s="12"/>
      <c r="O72" s="12"/>
      <c r="P72" s="12"/>
      <c r="R72" s="1" t="n">
        <f aca="false">SUM(E72:P72)</f>
        <v>100</v>
      </c>
    </row>
    <row r="73" customFormat="false" ht="15" hidden="false" customHeight="false" outlineLevel="0" collapsed="false">
      <c r="A73" s="13" t="str">
        <f aca="false">CONCATENATE($B$71,"|",B73)</f>
        <v>8|2</v>
      </c>
      <c r="B73" s="14" t="s">
        <v>2</v>
      </c>
      <c r="C73" s="9" t="s">
        <v>3</v>
      </c>
      <c r="D73" s="10" t="n">
        <v>2</v>
      </c>
      <c r="E73" s="11" t="n">
        <v>10</v>
      </c>
      <c r="F73" s="11" t="n">
        <v>20</v>
      </c>
      <c r="G73" s="11" t="n">
        <v>20</v>
      </c>
      <c r="H73" s="11" t="n">
        <v>10</v>
      </c>
      <c r="I73" s="11" t="n">
        <v>10</v>
      </c>
      <c r="J73" s="15" t="n">
        <v>10</v>
      </c>
      <c r="K73" s="15" t="n">
        <v>10</v>
      </c>
      <c r="L73" s="15" t="n">
        <v>10</v>
      </c>
      <c r="M73" s="15"/>
      <c r="N73" s="15"/>
      <c r="O73" s="15"/>
      <c r="P73" s="15"/>
      <c r="R73" s="1" t="n">
        <f aca="false">SUM(E73:P73)</f>
        <v>100</v>
      </c>
    </row>
    <row r="74" customFormat="false" ht="15" hidden="false" customHeight="false" outlineLevel="0" collapsed="false">
      <c r="A74" s="13" t="str">
        <f aca="false">CONCATENATE($B$71,"|",B74)</f>
        <v>8|3</v>
      </c>
      <c r="B74" s="14" t="s">
        <v>4</v>
      </c>
      <c r="C74" s="9" t="s">
        <v>5</v>
      </c>
      <c r="D74" s="10" t="n">
        <v>3</v>
      </c>
      <c r="E74" s="16" t="n">
        <v>20</v>
      </c>
      <c r="F74" s="16" t="n">
        <v>20</v>
      </c>
      <c r="G74" s="16" t="n">
        <v>30</v>
      </c>
      <c r="H74" s="16" t="n">
        <v>20</v>
      </c>
      <c r="I74" s="16" t="n">
        <v>10</v>
      </c>
      <c r="J74" s="15"/>
      <c r="K74" s="15"/>
      <c r="L74" s="15"/>
      <c r="M74" s="15"/>
      <c r="N74" s="15"/>
      <c r="O74" s="15"/>
      <c r="P74" s="15"/>
      <c r="R74" s="1" t="n">
        <f aca="false">SUM(E74:P74)</f>
        <v>100</v>
      </c>
    </row>
    <row r="75" customFormat="false" ht="15" hidden="false" customHeight="false" outlineLevel="0" collapsed="false">
      <c r="A75" s="13" t="str">
        <f aca="false">CONCATENATE($B$71,"|",B75)</f>
        <v>8|4</v>
      </c>
      <c r="B75" s="14" t="s">
        <v>6</v>
      </c>
      <c r="C75" s="9" t="s">
        <v>7</v>
      </c>
      <c r="D75" s="10" t="n">
        <v>4</v>
      </c>
      <c r="E75" s="16" t="n">
        <v>10</v>
      </c>
      <c r="F75" s="16" t="n">
        <v>10</v>
      </c>
      <c r="G75" s="16" t="n">
        <v>10</v>
      </c>
      <c r="H75" s="16" t="n">
        <v>20</v>
      </c>
      <c r="I75" s="16" t="n">
        <v>20</v>
      </c>
      <c r="J75" s="15" t="n">
        <v>10</v>
      </c>
      <c r="K75" s="15" t="n">
        <v>10</v>
      </c>
      <c r="L75" s="15" t="n">
        <v>10</v>
      </c>
      <c r="M75" s="15"/>
      <c r="N75" s="15"/>
      <c r="O75" s="15"/>
      <c r="P75" s="15"/>
      <c r="R75" s="1" t="n">
        <f aca="false">SUM(E75:P75)</f>
        <v>100</v>
      </c>
    </row>
    <row r="76" customFormat="false" ht="15" hidden="false" customHeight="false" outlineLevel="0" collapsed="false">
      <c r="A76" s="13" t="str">
        <f aca="false">CONCATENATE($B$71,"|",B76)</f>
        <v>8|5</v>
      </c>
      <c r="B76" s="14" t="s">
        <v>8</v>
      </c>
      <c r="C76" s="9" t="s">
        <v>9</v>
      </c>
      <c r="D76" s="10" t="n">
        <v>5</v>
      </c>
      <c r="E76" s="16" t="n">
        <v>5</v>
      </c>
      <c r="F76" s="16" t="n">
        <v>10</v>
      </c>
      <c r="G76" s="16" t="n">
        <v>20</v>
      </c>
      <c r="H76" s="16" t="n">
        <v>20</v>
      </c>
      <c r="I76" s="16" t="n">
        <v>15</v>
      </c>
      <c r="J76" s="15" t="n">
        <v>10</v>
      </c>
      <c r="K76" s="15" t="n">
        <v>10</v>
      </c>
      <c r="L76" s="15" t="n">
        <v>10</v>
      </c>
      <c r="M76" s="15"/>
      <c r="N76" s="15"/>
      <c r="O76" s="15"/>
      <c r="P76" s="15"/>
      <c r="R76" s="1" t="n">
        <f aca="false">SUM(E76:P76)</f>
        <v>100</v>
      </c>
    </row>
    <row r="77" customFormat="false" ht="15" hidden="false" customHeight="false" outlineLevel="0" collapsed="false">
      <c r="A77" s="13" t="str">
        <f aca="false">CONCATENATE($B$71,"|",B77)</f>
        <v>8|6</v>
      </c>
      <c r="B77" s="14" t="s">
        <v>10</v>
      </c>
      <c r="C77" s="9" t="s">
        <v>11</v>
      </c>
      <c r="D77" s="10"/>
      <c r="E77" s="16"/>
      <c r="F77" s="16"/>
      <c r="G77" s="16" t="n">
        <v>30</v>
      </c>
      <c r="H77" s="16" t="n">
        <v>30</v>
      </c>
      <c r="I77" s="16" t="n">
        <v>30</v>
      </c>
      <c r="J77" s="15" t="n">
        <v>10</v>
      </c>
      <c r="K77" s="15"/>
      <c r="L77" s="15"/>
      <c r="M77" s="15"/>
      <c r="N77" s="15"/>
      <c r="O77" s="15"/>
      <c r="P77" s="15"/>
      <c r="R77" s="1" t="n">
        <f aca="false">SUM(E77:P77)</f>
        <v>100</v>
      </c>
    </row>
    <row r="78" customFormat="false" ht="15" hidden="false" customHeight="false" outlineLevel="0" collapsed="false">
      <c r="A78" s="13" t="str">
        <f aca="false">CONCATENATE($B$71,"|",B78)</f>
        <v>8|7</v>
      </c>
      <c r="B78" s="14" t="s">
        <v>12</v>
      </c>
      <c r="C78" s="9" t="s">
        <v>13</v>
      </c>
      <c r="D78" s="10" t="n">
        <v>3</v>
      </c>
      <c r="E78" s="16"/>
      <c r="F78" s="16"/>
      <c r="G78" s="16" t="n">
        <v>10</v>
      </c>
      <c r="H78" s="16" t="n">
        <v>20</v>
      </c>
      <c r="I78" s="16" t="n">
        <v>20</v>
      </c>
      <c r="J78" s="15" t="n">
        <v>20</v>
      </c>
      <c r="K78" s="15" t="n">
        <v>20</v>
      </c>
      <c r="L78" s="15" t="n">
        <v>10</v>
      </c>
      <c r="M78" s="15"/>
      <c r="N78" s="15"/>
      <c r="O78" s="15"/>
      <c r="P78" s="15"/>
      <c r="R78" s="1" t="n">
        <f aca="false">SUM(E78:P78)</f>
        <v>100</v>
      </c>
    </row>
    <row r="79" customFormat="false" ht="15" hidden="false" customHeight="false" outlineLevel="0" collapsed="false">
      <c r="A79" s="13" t="str">
        <f aca="false">CONCATENATE($B$71,"|",B79)</f>
        <v>8|8</v>
      </c>
      <c r="B79" s="14" t="s">
        <v>14</v>
      </c>
      <c r="C79" s="9" t="s">
        <v>15</v>
      </c>
      <c r="D79" s="10" t="n">
        <v>5</v>
      </c>
      <c r="E79" s="16" t="n">
        <v>10</v>
      </c>
      <c r="F79" s="16" t="n">
        <v>10</v>
      </c>
      <c r="G79" s="16" t="n">
        <v>10</v>
      </c>
      <c r="H79" s="16" t="n">
        <v>10</v>
      </c>
      <c r="I79" s="16" t="n">
        <v>20</v>
      </c>
      <c r="J79" s="15" t="n">
        <v>20</v>
      </c>
      <c r="K79" s="15" t="n">
        <v>10</v>
      </c>
      <c r="L79" s="15" t="n">
        <v>10</v>
      </c>
      <c r="M79" s="15"/>
      <c r="N79" s="15"/>
      <c r="O79" s="15"/>
      <c r="P79" s="15"/>
      <c r="R79" s="1" t="n">
        <f aca="false">SUM(E79:P79)</f>
        <v>100</v>
      </c>
    </row>
    <row r="80" customFormat="false" ht="15" hidden="false" customHeight="false" outlineLevel="0" collapsed="false">
      <c r="A80" s="13" t="str">
        <f aca="false">CONCATENATE($B$71,"|",B80)</f>
        <v>8|9</v>
      </c>
      <c r="B80" s="14" t="s">
        <v>16</v>
      </c>
      <c r="C80" s="9" t="s">
        <v>17</v>
      </c>
      <c r="D80" s="10" t="n">
        <v>6</v>
      </c>
      <c r="E80" s="16" t="n">
        <v>10</v>
      </c>
      <c r="F80" s="16" t="n">
        <v>10</v>
      </c>
      <c r="G80" s="16" t="n">
        <v>10</v>
      </c>
      <c r="H80" s="16" t="n">
        <v>20</v>
      </c>
      <c r="I80" s="16" t="n">
        <v>20</v>
      </c>
      <c r="J80" s="15" t="n">
        <v>10</v>
      </c>
      <c r="K80" s="15" t="n">
        <v>10</v>
      </c>
      <c r="L80" s="15" t="n">
        <v>10</v>
      </c>
      <c r="M80" s="15"/>
      <c r="N80" s="15"/>
      <c r="O80" s="15"/>
      <c r="P80" s="15"/>
      <c r="R80" s="1" t="n">
        <f aca="false">SUM(E80:P80)</f>
        <v>100</v>
      </c>
    </row>
    <row r="81" customFormat="false" ht="15" hidden="false" customHeight="false" outlineLevel="0" collapsed="false">
      <c r="A81" s="13" t="str">
        <f aca="false">CONCATENATE($B$71,"|",B81)</f>
        <v>8|10</v>
      </c>
      <c r="B81" s="14" t="s">
        <v>18</v>
      </c>
      <c r="C81" s="9" t="s">
        <v>19</v>
      </c>
      <c r="D81" s="10" t="n">
        <v>6</v>
      </c>
      <c r="E81" s="16"/>
      <c r="F81" s="16"/>
      <c r="G81" s="16" t="n">
        <v>10</v>
      </c>
      <c r="H81" s="16" t="n">
        <v>20</v>
      </c>
      <c r="I81" s="16" t="n">
        <v>20</v>
      </c>
      <c r="J81" s="15" t="n">
        <v>20</v>
      </c>
      <c r="K81" s="15" t="n">
        <v>20</v>
      </c>
      <c r="L81" s="15" t="n">
        <v>10</v>
      </c>
      <c r="M81" s="15"/>
      <c r="N81" s="15"/>
      <c r="O81" s="15"/>
      <c r="P81" s="15"/>
      <c r="R81" s="1" t="n">
        <f aca="false">SUM(E81:P81)</f>
        <v>100</v>
      </c>
    </row>
    <row r="82" customFormat="false" ht="15" hidden="false" customHeight="false" outlineLevel="0" collapsed="false">
      <c r="A82" s="13" t="str">
        <f aca="false">CONCATENATE($B$71,"|",B82)</f>
        <v>8|11</v>
      </c>
      <c r="B82" s="14" t="s">
        <v>20</v>
      </c>
      <c r="C82" s="9" t="s">
        <v>21</v>
      </c>
      <c r="D82" s="10"/>
      <c r="E82" s="16" t="n">
        <v>5</v>
      </c>
      <c r="F82" s="16" t="n">
        <v>5</v>
      </c>
      <c r="G82" s="16" t="n">
        <v>10</v>
      </c>
      <c r="H82" s="16" t="n">
        <v>20</v>
      </c>
      <c r="I82" s="16" t="n">
        <v>20</v>
      </c>
      <c r="J82" s="15" t="n">
        <v>20</v>
      </c>
      <c r="K82" s="15" t="n">
        <v>10</v>
      </c>
      <c r="L82" s="15" t="n">
        <v>10</v>
      </c>
      <c r="M82" s="15"/>
      <c r="N82" s="15"/>
      <c r="O82" s="15"/>
      <c r="P82" s="15"/>
      <c r="R82" s="1" t="n">
        <f aca="false">SUM(E82:P82)</f>
        <v>100</v>
      </c>
    </row>
    <row r="83" customFormat="false" ht="15" hidden="false" customHeight="false" outlineLevel="0" collapsed="false">
      <c r="A83" s="13" t="str">
        <f aca="false">CONCATENATE($B$71,"|",B83)</f>
        <v>8|12</v>
      </c>
      <c r="B83" s="14" t="s">
        <v>22</v>
      </c>
      <c r="C83" s="9" t="s">
        <v>23</v>
      </c>
      <c r="D83" s="10"/>
      <c r="E83" s="16" t="n">
        <v>10</v>
      </c>
      <c r="F83" s="16" t="n">
        <v>10</v>
      </c>
      <c r="G83" s="16" t="n">
        <v>10</v>
      </c>
      <c r="H83" s="16" t="n">
        <v>20</v>
      </c>
      <c r="I83" s="16" t="n">
        <v>20</v>
      </c>
      <c r="J83" s="15" t="n">
        <v>10</v>
      </c>
      <c r="K83" s="15" t="n">
        <v>10</v>
      </c>
      <c r="L83" s="15" t="n">
        <v>10</v>
      </c>
      <c r="M83" s="15"/>
      <c r="N83" s="15"/>
      <c r="O83" s="15"/>
      <c r="P83" s="15"/>
      <c r="R83" s="1" t="n">
        <f aca="false">SUM(E83:P83)</f>
        <v>100</v>
      </c>
    </row>
    <row r="85" customFormat="false" ht="15" hidden="false" customHeight="false" outlineLevel="0" collapsed="false">
      <c r="A85" s="17" t="s">
        <v>0</v>
      </c>
      <c r="B85" s="18" t="n">
        <v>9</v>
      </c>
      <c r="C85" s="19"/>
      <c r="D85" s="20"/>
      <c r="E85" s="6" t="n">
        <v>1</v>
      </c>
      <c r="F85" s="6" t="n">
        <v>2</v>
      </c>
      <c r="G85" s="6" t="n">
        <v>3</v>
      </c>
      <c r="H85" s="6" t="n">
        <v>4</v>
      </c>
      <c r="I85" s="6" t="n">
        <v>5</v>
      </c>
      <c r="J85" s="6" t="n">
        <v>6</v>
      </c>
      <c r="K85" s="6" t="n">
        <v>7</v>
      </c>
      <c r="L85" s="6" t="n">
        <v>8</v>
      </c>
      <c r="M85" s="6" t="n">
        <v>9</v>
      </c>
      <c r="N85" s="6" t="n">
        <v>10</v>
      </c>
      <c r="O85" s="6" t="n">
        <v>11</v>
      </c>
      <c r="P85" s="6" t="n">
        <v>12</v>
      </c>
    </row>
    <row r="86" customFormat="false" ht="15" hidden="false" customHeight="false" outlineLevel="0" collapsed="false">
      <c r="A86" s="21" t="str">
        <f aca="false">CONCATENATE($B$85,"|",B86)</f>
        <v>9|1</v>
      </c>
      <c r="B86" s="8" t="n">
        <v>1</v>
      </c>
      <c r="C86" s="9" t="s">
        <v>1</v>
      </c>
      <c r="D86" s="10" t="n">
        <v>1</v>
      </c>
      <c r="E86" s="11" t="n">
        <v>20</v>
      </c>
      <c r="F86" s="11" t="n">
        <v>30</v>
      </c>
      <c r="G86" s="11" t="n">
        <v>20</v>
      </c>
      <c r="H86" s="11" t="n">
        <v>20</v>
      </c>
      <c r="I86" s="11" t="n">
        <v>10</v>
      </c>
      <c r="J86" s="12"/>
      <c r="K86" s="12"/>
      <c r="L86" s="12"/>
      <c r="M86" s="12"/>
      <c r="N86" s="12"/>
      <c r="O86" s="12"/>
      <c r="P86" s="12"/>
      <c r="R86" s="1" t="n">
        <f aca="false">SUM(E86:P86)</f>
        <v>100</v>
      </c>
    </row>
    <row r="87" customFormat="false" ht="15" hidden="false" customHeight="false" outlineLevel="0" collapsed="false">
      <c r="A87" s="13" t="str">
        <f aca="false">CONCATENATE($B$85,"|",B87)</f>
        <v>9|2</v>
      </c>
      <c r="B87" s="14" t="s">
        <v>2</v>
      </c>
      <c r="C87" s="9" t="s">
        <v>3</v>
      </c>
      <c r="D87" s="10" t="n">
        <v>2</v>
      </c>
      <c r="E87" s="11" t="n">
        <v>10</v>
      </c>
      <c r="F87" s="11" t="n">
        <v>20</v>
      </c>
      <c r="G87" s="11" t="n">
        <v>20</v>
      </c>
      <c r="H87" s="11" t="n">
        <v>10</v>
      </c>
      <c r="I87" s="11" t="n">
        <v>10</v>
      </c>
      <c r="J87" s="15" t="n">
        <v>10</v>
      </c>
      <c r="K87" s="15" t="n">
        <v>10</v>
      </c>
      <c r="L87" s="15" t="n">
        <v>10</v>
      </c>
      <c r="M87" s="15"/>
      <c r="N87" s="15"/>
      <c r="O87" s="15"/>
      <c r="P87" s="15"/>
      <c r="R87" s="1" t="n">
        <f aca="false">SUM(E87:P87)</f>
        <v>100</v>
      </c>
    </row>
    <row r="88" customFormat="false" ht="15" hidden="false" customHeight="false" outlineLevel="0" collapsed="false">
      <c r="A88" s="13" t="str">
        <f aca="false">CONCATENATE($B$85,"|",B88)</f>
        <v>9|3</v>
      </c>
      <c r="B88" s="14" t="s">
        <v>4</v>
      </c>
      <c r="C88" s="9" t="s">
        <v>5</v>
      </c>
      <c r="D88" s="10" t="n">
        <v>3</v>
      </c>
      <c r="E88" s="16" t="n">
        <v>20</v>
      </c>
      <c r="F88" s="16" t="n">
        <v>20</v>
      </c>
      <c r="G88" s="16" t="n">
        <v>30</v>
      </c>
      <c r="H88" s="16" t="n">
        <v>20</v>
      </c>
      <c r="I88" s="16" t="n">
        <v>10</v>
      </c>
      <c r="J88" s="15"/>
      <c r="K88" s="15"/>
      <c r="L88" s="15"/>
      <c r="M88" s="15"/>
      <c r="N88" s="15"/>
      <c r="O88" s="15"/>
      <c r="P88" s="15"/>
      <c r="R88" s="1" t="n">
        <f aca="false">SUM(E88:P88)</f>
        <v>100</v>
      </c>
    </row>
    <row r="89" customFormat="false" ht="15" hidden="false" customHeight="false" outlineLevel="0" collapsed="false">
      <c r="A89" s="13" t="str">
        <f aca="false">CONCATENATE($B$85,"|",B89)</f>
        <v>9|4</v>
      </c>
      <c r="B89" s="14" t="s">
        <v>6</v>
      </c>
      <c r="C89" s="9" t="s">
        <v>7</v>
      </c>
      <c r="D89" s="10" t="n">
        <v>4</v>
      </c>
      <c r="E89" s="16" t="n">
        <v>10</v>
      </c>
      <c r="F89" s="16" t="n">
        <v>10</v>
      </c>
      <c r="G89" s="16" t="n">
        <v>10</v>
      </c>
      <c r="H89" s="16" t="n">
        <v>10</v>
      </c>
      <c r="I89" s="16" t="n">
        <v>20</v>
      </c>
      <c r="J89" s="15" t="n">
        <v>10</v>
      </c>
      <c r="K89" s="15" t="n">
        <v>10</v>
      </c>
      <c r="L89" s="15" t="n">
        <v>10</v>
      </c>
      <c r="M89" s="15" t="n">
        <v>10</v>
      </c>
      <c r="N89" s="15"/>
      <c r="O89" s="15"/>
      <c r="P89" s="15"/>
      <c r="R89" s="1" t="n">
        <f aca="false">SUM(E89:P89)</f>
        <v>100</v>
      </c>
    </row>
    <row r="90" customFormat="false" ht="15" hidden="false" customHeight="false" outlineLevel="0" collapsed="false">
      <c r="A90" s="13" t="str">
        <f aca="false">CONCATENATE($B$85,"|",B90)</f>
        <v>9|5</v>
      </c>
      <c r="B90" s="14" t="s">
        <v>8</v>
      </c>
      <c r="C90" s="9" t="s">
        <v>9</v>
      </c>
      <c r="D90" s="10" t="n">
        <v>5</v>
      </c>
      <c r="E90" s="16" t="n">
        <v>5</v>
      </c>
      <c r="F90" s="16" t="n">
        <v>10</v>
      </c>
      <c r="G90" s="16" t="n">
        <v>10</v>
      </c>
      <c r="H90" s="16" t="n">
        <v>20</v>
      </c>
      <c r="I90" s="16" t="n">
        <v>15</v>
      </c>
      <c r="J90" s="15" t="n">
        <v>10</v>
      </c>
      <c r="K90" s="15" t="n">
        <v>10</v>
      </c>
      <c r="L90" s="15" t="n">
        <v>10</v>
      </c>
      <c r="M90" s="15" t="n">
        <v>10</v>
      </c>
      <c r="N90" s="15"/>
      <c r="O90" s="15"/>
      <c r="P90" s="15"/>
      <c r="R90" s="1" t="n">
        <f aca="false">SUM(E90:P90)</f>
        <v>100</v>
      </c>
    </row>
    <row r="91" customFormat="false" ht="15" hidden="false" customHeight="false" outlineLevel="0" collapsed="false">
      <c r="A91" s="13" t="str">
        <f aca="false">CONCATENATE($B$85,"|",B91)</f>
        <v>9|6</v>
      </c>
      <c r="B91" s="14" t="s">
        <v>10</v>
      </c>
      <c r="C91" s="9" t="s">
        <v>11</v>
      </c>
      <c r="D91" s="10"/>
      <c r="E91" s="16"/>
      <c r="F91" s="16"/>
      <c r="G91" s="16" t="n">
        <v>20</v>
      </c>
      <c r="H91" s="16" t="n">
        <v>20</v>
      </c>
      <c r="I91" s="16" t="n">
        <v>20</v>
      </c>
      <c r="J91" s="15" t="n">
        <v>20</v>
      </c>
      <c r="K91" s="15" t="n">
        <v>20</v>
      </c>
      <c r="L91" s="15"/>
      <c r="M91" s="15"/>
      <c r="N91" s="15"/>
      <c r="O91" s="15"/>
      <c r="P91" s="15"/>
      <c r="R91" s="1" t="n">
        <f aca="false">SUM(E91:P91)</f>
        <v>100</v>
      </c>
    </row>
    <row r="92" customFormat="false" ht="15" hidden="false" customHeight="false" outlineLevel="0" collapsed="false">
      <c r="A92" s="13" t="str">
        <f aca="false">CONCATENATE($B$85,"|",B92)</f>
        <v>9|7</v>
      </c>
      <c r="B92" s="14" t="s">
        <v>12</v>
      </c>
      <c r="C92" s="9" t="s">
        <v>13</v>
      </c>
      <c r="D92" s="10" t="n">
        <v>3</v>
      </c>
      <c r="E92" s="16"/>
      <c r="F92" s="16"/>
      <c r="G92" s="16" t="n">
        <v>10</v>
      </c>
      <c r="H92" s="16" t="n">
        <v>10</v>
      </c>
      <c r="I92" s="16" t="n">
        <v>20</v>
      </c>
      <c r="J92" s="15" t="n">
        <v>20</v>
      </c>
      <c r="K92" s="15" t="n">
        <v>20</v>
      </c>
      <c r="L92" s="15" t="n">
        <v>10</v>
      </c>
      <c r="M92" s="15" t="n">
        <v>10</v>
      </c>
      <c r="N92" s="15"/>
      <c r="O92" s="15"/>
      <c r="P92" s="15"/>
      <c r="R92" s="1" t="n">
        <f aca="false">SUM(E92:P92)</f>
        <v>100</v>
      </c>
    </row>
    <row r="93" customFormat="false" ht="15" hidden="false" customHeight="false" outlineLevel="0" collapsed="false">
      <c r="A93" s="13" t="str">
        <f aca="false">CONCATENATE($B$85,"|",B93)</f>
        <v>9|8</v>
      </c>
      <c r="B93" s="14" t="s">
        <v>14</v>
      </c>
      <c r="C93" s="9" t="s">
        <v>15</v>
      </c>
      <c r="D93" s="10" t="n">
        <v>5</v>
      </c>
      <c r="E93" s="16" t="n">
        <v>10</v>
      </c>
      <c r="F93" s="16" t="n">
        <v>10</v>
      </c>
      <c r="G93" s="16" t="n">
        <v>10</v>
      </c>
      <c r="H93" s="16" t="n">
        <v>10</v>
      </c>
      <c r="I93" s="16" t="n">
        <v>10</v>
      </c>
      <c r="J93" s="15" t="n">
        <v>20</v>
      </c>
      <c r="K93" s="15" t="n">
        <v>10</v>
      </c>
      <c r="L93" s="15" t="n">
        <v>10</v>
      </c>
      <c r="M93" s="15" t="n">
        <v>10</v>
      </c>
      <c r="N93" s="15"/>
      <c r="O93" s="15"/>
      <c r="P93" s="15"/>
      <c r="R93" s="1" t="n">
        <f aca="false">SUM(E93:P93)</f>
        <v>100</v>
      </c>
    </row>
    <row r="94" customFormat="false" ht="15" hidden="false" customHeight="false" outlineLevel="0" collapsed="false">
      <c r="A94" s="13" t="str">
        <f aca="false">CONCATENATE($B$85,"|",B94)</f>
        <v>9|9</v>
      </c>
      <c r="B94" s="14" t="s">
        <v>16</v>
      </c>
      <c r="C94" s="9" t="s">
        <v>17</v>
      </c>
      <c r="D94" s="10" t="n">
        <v>6</v>
      </c>
      <c r="E94" s="16" t="n">
        <v>10</v>
      </c>
      <c r="F94" s="16" t="n">
        <v>10</v>
      </c>
      <c r="G94" s="16" t="n">
        <v>10</v>
      </c>
      <c r="H94" s="16" t="n">
        <v>10</v>
      </c>
      <c r="I94" s="16" t="n">
        <v>20</v>
      </c>
      <c r="J94" s="15" t="n">
        <v>10</v>
      </c>
      <c r="K94" s="15" t="n">
        <v>10</v>
      </c>
      <c r="L94" s="15" t="n">
        <v>10</v>
      </c>
      <c r="M94" s="15" t="n">
        <v>10</v>
      </c>
      <c r="N94" s="15"/>
      <c r="O94" s="15"/>
      <c r="P94" s="15"/>
      <c r="R94" s="1" t="n">
        <f aca="false">SUM(E94:P94)</f>
        <v>100</v>
      </c>
    </row>
    <row r="95" customFormat="false" ht="15" hidden="false" customHeight="false" outlineLevel="0" collapsed="false">
      <c r="A95" s="13" t="str">
        <f aca="false">CONCATENATE($B$85,"|",B95)</f>
        <v>9|10</v>
      </c>
      <c r="B95" s="14" t="s">
        <v>18</v>
      </c>
      <c r="C95" s="9" t="s">
        <v>19</v>
      </c>
      <c r="D95" s="10" t="n">
        <v>6</v>
      </c>
      <c r="E95" s="16"/>
      <c r="F95" s="16"/>
      <c r="G95" s="16" t="n">
        <v>10</v>
      </c>
      <c r="H95" s="16" t="n">
        <v>10</v>
      </c>
      <c r="I95" s="16" t="n">
        <v>20</v>
      </c>
      <c r="J95" s="15" t="n">
        <v>20</v>
      </c>
      <c r="K95" s="15" t="n">
        <v>20</v>
      </c>
      <c r="L95" s="15" t="n">
        <v>10</v>
      </c>
      <c r="M95" s="15" t="n">
        <v>10</v>
      </c>
      <c r="N95" s="15"/>
      <c r="O95" s="15"/>
      <c r="P95" s="15"/>
      <c r="R95" s="1" t="n">
        <f aca="false">SUM(E95:P95)</f>
        <v>100</v>
      </c>
    </row>
    <row r="96" customFormat="false" ht="15" hidden="false" customHeight="false" outlineLevel="0" collapsed="false">
      <c r="A96" s="13" t="str">
        <f aca="false">CONCATENATE($B$85,"|",B96)</f>
        <v>9|11</v>
      </c>
      <c r="B96" s="14" t="s">
        <v>20</v>
      </c>
      <c r="C96" s="9" t="s">
        <v>21</v>
      </c>
      <c r="D96" s="10"/>
      <c r="E96" s="16"/>
      <c r="F96" s="16" t="n">
        <v>5</v>
      </c>
      <c r="G96" s="16" t="n">
        <v>5</v>
      </c>
      <c r="H96" s="16" t="n">
        <v>20</v>
      </c>
      <c r="I96" s="16" t="n">
        <v>20</v>
      </c>
      <c r="J96" s="15" t="n">
        <v>20</v>
      </c>
      <c r="K96" s="15" t="n">
        <v>10</v>
      </c>
      <c r="L96" s="15" t="n">
        <v>10</v>
      </c>
      <c r="M96" s="15" t="n">
        <v>10</v>
      </c>
      <c r="N96" s="15"/>
      <c r="O96" s="15"/>
      <c r="P96" s="15"/>
      <c r="R96" s="1" t="n">
        <f aca="false">SUM(E96:P96)</f>
        <v>100</v>
      </c>
    </row>
    <row r="97" customFormat="false" ht="15" hidden="false" customHeight="false" outlineLevel="0" collapsed="false">
      <c r="A97" s="13" t="str">
        <f aca="false">CONCATENATE($B$85,"|",B97)</f>
        <v>9|12</v>
      </c>
      <c r="B97" s="14" t="s">
        <v>22</v>
      </c>
      <c r="C97" s="9" t="s">
        <v>23</v>
      </c>
      <c r="D97" s="10"/>
      <c r="E97" s="16" t="n">
        <v>10</v>
      </c>
      <c r="F97" s="16" t="n">
        <v>10</v>
      </c>
      <c r="G97" s="16" t="n">
        <v>10</v>
      </c>
      <c r="H97" s="16" t="n">
        <v>10</v>
      </c>
      <c r="I97" s="16" t="n">
        <v>20</v>
      </c>
      <c r="J97" s="15" t="n">
        <v>10</v>
      </c>
      <c r="K97" s="15" t="n">
        <v>10</v>
      </c>
      <c r="L97" s="15" t="n">
        <v>10</v>
      </c>
      <c r="M97" s="15" t="n">
        <v>10</v>
      </c>
      <c r="N97" s="15"/>
      <c r="O97" s="15"/>
      <c r="P97" s="15"/>
      <c r="R97" s="1" t="n">
        <f aca="false">SUM(E97:P97)</f>
        <v>100</v>
      </c>
    </row>
    <row r="99" customFormat="false" ht="15" hidden="false" customHeight="false" outlineLevel="0" collapsed="false">
      <c r="A99" s="17" t="s">
        <v>0</v>
      </c>
      <c r="B99" s="18" t="n">
        <v>10</v>
      </c>
      <c r="C99" s="19"/>
      <c r="D99" s="20"/>
      <c r="E99" s="6" t="n">
        <v>1</v>
      </c>
      <c r="F99" s="6" t="n">
        <v>2</v>
      </c>
      <c r="G99" s="6" t="n">
        <v>3</v>
      </c>
      <c r="H99" s="6" t="n">
        <v>4</v>
      </c>
      <c r="I99" s="6" t="n">
        <v>5</v>
      </c>
      <c r="J99" s="6" t="n">
        <v>6</v>
      </c>
      <c r="K99" s="6" t="n">
        <v>7</v>
      </c>
      <c r="L99" s="6" t="n">
        <v>8</v>
      </c>
      <c r="M99" s="6" t="n">
        <v>9</v>
      </c>
      <c r="N99" s="6" t="n">
        <v>10</v>
      </c>
      <c r="O99" s="6" t="n">
        <v>11</v>
      </c>
      <c r="P99" s="6" t="n">
        <v>12</v>
      </c>
    </row>
    <row r="100" customFormat="false" ht="15" hidden="false" customHeight="false" outlineLevel="0" collapsed="false">
      <c r="A100" s="21" t="str">
        <f aca="false">CONCATENATE($B$99,"|",B100)</f>
        <v>10|1</v>
      </c>
      <c r="B100" s="8" t="n">
        <v>1</v>
      </c>
      <c r="C100" s="9" t="s">
        <v>1</v>
      </c>
      <c r="D100" s="10" t="n">
        <v>1</v>
      </c>
      <c r="E100" s="11" t="n">
        <v>20</v>
      </c>
      <c r="F100" s="11" t="n">
        <v>30</v>
      </c>
      <c r="G100" s="11" t="n">
        <v>20</v>
      </c>
      <c r="H100" s="11" t="n">
        <v>20</v>
      </c>
      <c r="I100" s="11" t="n">
        <v>10</v>
      </c>
      <c r="J100" s="12"/>
      <c r="K100" s="12"/>
      <c r="L100" s="12"/>
      <c r="M100" s="12"/>
      <c r="N100" s="12"/>
      <c r="O100" s="12"/>
      <c r="P100" s="12"/>
      <c r="R100" s="1" t="n">
        <f aca="false">SUM(E100:P100)</f>
        <v>100</v>
      </c>
    </row>
    <row r="101" customFormat="false" ht="15" hidden="false" customHeight="false" outlineLevel="0" collapsed="false">
      <c r="A101" s="13" t="str">
        <f aca="false">CONCATENATE($B$99,"|",B101)</f>
        <v>10|2</v>
      </c>
      <c r="B101" s="14" t="s">
        <v>2</v>
      </c>
      <c r="C101" s="9" t="s">
        <v>3</v>
      </c>
      <c r="D101" s="10" t="n">
        <v>2</v>
      </c>
      <c r="E101" s="11" t="n">
        <v>10</v>
      </c>
      <c r="F101" s="11" t="n">
        <v>10</v>
      </c>
      <c r="G101" s="11" t="n">
        <v>20</v>
      </c>
      <c r="H101" s="11" t="n">
        <v>10</v>
      </c>
      <c r="I101" s="11" t="n">
        <v>10</v>
      </c>
      <c r="J101" s="15" t="n">
        <v>10</v>
      </c>
      <c r="K101" s="15" t="n">
        <v>10</v>
      </c>
      <c r="L101" s="15" t="n">
        <v>10</v>
      </c>
      <c r="M101" s="15" t="n">
        <v>10</v>
      </c>
      <c r="N101" s="15"/>
      <c r="O101" s="15"/>
      <c r="P101" s="15"/>
      <c r="R101" s="1" t="n">
        <f aca="false">SUM(E101:P101)</f>
        <v>100</v>
      </c>
    </row>
    <row r="102" customFormat="false" ht="15" hidden="false" customHeight="false" outlineLevel="0" collapsed="false">
      <c r="A102" s="13" t="str">
        <f aca="false">CONCATENATE($B$99,"|",B102)</f>
        <v>10|3</v>
      </c>
      <c r="B102" s="14" t="s">
        <v>4</v>
      </c>
      <c r="C102" s="9" t="s">
        <v>5</v>
      </c>
      <c r="D102" s="10" t="n">
        <v>3</v>
      </c>
      <c r="E102" s="16" t="n">
        <v>20</v>
      </c>
      <c r="F102" s="16" t="n">
        <v>20</v>
      </c>
      <c r="G102" s="16" t="n">
        <v>20</v>
      </c>
      <c r="H102" s="16" t="n">
        <v>20</v>
      </c>
      <c r="I102" s="16" t="n">
        <v>20</v>
      </c>
      <c r="J102" s="15"/>
      <c r="K102" s="15"/>
      <c r="L102" s="15"/>
      <c r="M102" s="15"/>
      <c r="N102" s="15"/>
      <c r="O102" s="15"/>
      <c r="P102" s="15"/>
      <c r="R102" s="1" t="n">
        <f aca="false">SUM(E102:P102)</f>
        <v>100</v>
      </c>
    </row>
    <row r="103" customFormat="false" ht="15" hidden="false" customHeight="false" outlineLevel="0" collapsed="false">
      <c r="A103" s="13" t="str">
        <f aca="false">CONCATENATE($B$99,"|",B103)</f>
        <v>10|4</v>
      </c>
      <c r="B103" s="14" t="s">
        <v>6</v>
      </c>
      <c r="C103" s="9" t="s">
        <v>7</v>
      </c>
      <c r="D103" s="10" t="n">
        <v>4</v>
      </c>
      <c r="E103" s="16" t="n">
        <v>5</v>
      </c>
      <c r="F103" s="16" t="n">
        <v>10</v>
      </c>
      <c r="G103" s="16" t="n">
        <v>15</v>
      </c>
      <c r="H103" s="16" t="n">
        <v>10</v>
      </c>
      <c r="I103" s="16" t="n">
        <v>10</v>
      </c>
      <c r="J103" s="15" t="n">
        <v>10</v>
      </c>
      <c r="K103" s="15" t="n">
        <v>10</v>
      </c>
      <c r="L103" s="15" t="n">
        <v>10</v>
      </c>
      <c r="M103" s="15" t="n">
        <v>10</v>
      </c>
      <c r="N103" s="15" t="n">
        <v>10</v>
      </c>
      <c r="O103" s="15"/>
      <c r="P103" s="15"/>
      <c r="R103" s="1" t="n">
        <f aca="false">SUM(E103:P103)</f>
        <v>100</v>
      </c>
    </row>
    <row r="104" customFormat="false" ht="15" hidden="false" customHeight="false" outlineLevel="0" collapsed="false">
      <c r="A104" s="13" t="str">
        <f aca="false">CONCATENATE($B$99,"|",B104)</f>
        <v>10|5</v>
      </c>
      <c r="B104" s="14" t="s">
        <v>8</v>
      </c>
      <c r="C104" s="9" t="s">
        <v>9</v>
      </c>
      <c r="D104" s="10"/>
      <c r="E104" s="16" t="n">
        <v>5</v>
      </c>
      <c r="F104" s="16" t="n">
        <v>10</v>
      </c>
      <c r="G104" s="16" t="n">
        <v>15</v>
      </c>
      <c r="H104" s="16" t="n">
        <v>10</v>
      </c>
      <c r="I104" s="16" t="n">
        <v>10</v>
      </c>
      <c r="J104" s="15" t="n">
        <v>10</v>
      </c>
      <c r="K104" s="15" t="n">
        <v>10</v>
      </c>
      <c r="L104" s="15" t="n">
        <v>10</v>
      </c>
      <c r="M104" s="15" t="n">
        <v>10</v>
      </c>
      <c r="N104" s="15" t="n">
        <v>10</v>
      </c>
      <c r="O104" s="15"/>
      <c r="P104" s="15"/>
      <c r="R104" s="1" t="n">
        <f aca="false">SUM(E104:P104)</f>
        <v>100</v>
      </c>
    </row>
    <row r="105" customFormat="false" ht="15" hidden="false" customHeight="false" outlineLevel="0" collapsed="false">
      <c r="A105" s="13" t="str">
        <f aca="false">CONCATENATE($B$99,"|",B105)</f>
        <v>10|6</v>
      </c>
      <c r="B105" s="14" t="s">
        <v>10</v>
      </c>
      <c r="C105" s="9" t="s">
        <v>11</v>
      </c>
      <c r="D105" s="10" t="n">
        <v>5</v>
      </c>
      <c r="E105" s="16"/>
      <c r="F105" s="16"/>
      <c r="G105" s="16" t="n">
        <v>20</v>
      </c>
      <c r="H105" s="16" t="n">
        <v>20</v>
      </c>
      <c r="I105" s="16" t="n">
        <v>20</v>
      </c>
      <c r="J105" s="15" t="n">
        <v>20</v>
      </c>
      <c r="K105" s="15" t="n">
        <v>20</v>
      </c>
      <c r="L105" s="15"/>
      <c r="M105" s="15"/>
      <c r="N105" s="15"/>
      <c r="O105" s="15"/>
      <c r="P105" s="15"/>
      <c r="R105" s="1" t="n">
        <f aca="false">SUM(E105:P105)</f>
        <v>100</v>
      </c>
    </row>
    <row r="106" customFormat="false" ht="15" hidden="false" customHeight="false" outlineLevel="0" collapsed="false">
      <c r="A106" s="13" t="str">
        <f aca="false">CONCATENATE($B$99,"|",B106)</f>
        <v>10|7</v>
      </c>
      <c r="B106" s="14" t="s">
        <v>12</v>
      </c>
      <c r="C106" s="9" t="s">
        <v>13</v>
      </c>
      <c r="D106" s="10" t="n">
        <v>3</v>
      </c>
      <c r="E106" s="16"/>
      <c r="F106" s="16"/>
      <c r="G106" s="16" t="n">
        <v>10</v>
      </c>
      <c r="H106" s="16" t="n">
        <v>10</v>
      </c>
      <c r="I106" s="16" t="n">
        <v>10</v>
      </c>
      <c r="J106" s="15" t="n">
        <v>20</v>
      </c>
      <c r="K106" s="15" t="n">
        <v>20</v>
      </c>
      <c r="L106" s="15" t="n">
        <v>10</v>
      </c>
      <c r="M106" s="15" t="n">
        <v>10</v>
      </c>
      <c r="N106" s="15" t="n">
        <v>10</v>
      </c>
      <c r="O106" s="15"/>
      <c r="P106" s="15"/>
      <c r="R106" s="1" t="n">
        <f aca="false">SUM(E106:P106)</f>
        <v>100</v>
      </c>
    </row>
    <row r="107" customFormat="false" ht="15" hidden="false" customHeight="false" outlineLevel="0" collapsed="false">
      <c r="A107" s="13" t="str">
        <f aca="false">CONCATENATE($B$99,"|",B107)</f>
        <v>10|8</v>
      </c>
      <c r="B107" s="14" t="s">
        <v>14</v>
      </c>
      <c r="C107" s="9" t="s">
        <v>15</v>
      </c>
      <c r="D107" s="10" t="n">
        <v>5</v>
      </c>
      <c r="E107" s="16" t="n">
        <v>5</v>
      </c>
      <c r="F107" s="16" t="n">
        <v>5</v>
      </c>
      <c r="G107" s="16" t="n">
        <v>10</v>
      </c>
      <c r="H107" s="16" t="n">
        <v>10</v>
      </c>
      <c r="I107" s="16" t="n">
        <v>10</v>
      </c>
      <c r="J107" s="15" t="n">
        <v>20</v>
      </c>
      <c r="K107" s="15" t="n">
        <v>10</v>
      </c>
      <c r="L107" s="15" t="n">
        <v>10</v>
      </c>
      <c r="M107" s="15" t="n">
        <v>10</v>
      </c>
      <c r="N107" s="15" t="n">
        <v>10</v>
      </c>
      <c r="O107" s="15"/>
      <c r="P107" s="15"/>
      <c r="R107" s="1" t="n">
        <f aca="false">SUM(E107:P107)</f>
        <v>100</v>
      </c>
    </row>
    <row r="108" customFormat="false" ht="15" hidden="false" customHeight="false" outlineLevel="0" collapsed="false">
      <c r="A108" s="13" t="str">
        <f aca="false">CONCATENATE($B$99,"|",B108)</f>
        <v>10|9</v>
      </c>
      <c r="B108" s="14" t="s">
        <v>16</v>
      </c>
      <c r="C108" s="9" t="s">
        <v>17</v>
      </c>
      <c r="D108" s="10" t="n">
        <v>6</v>
      </c>
      <c r="E108" s="16" t="n">
        <v>5</v>
      </c>
      <c r="F108" s="16" t="n">
        <v>5</v>
      </c>
      <c r="G108" s="16" t="n">
        <v>10</v>
      </c>
      <c r="H108" s="16" t="n">
        <v>10</v>
      </c>
      <c r="I108" s="16" t="n">
        <v>10</v>
      </c>
      <c r="J108" s="15" t="n">
        <v>20</v>
      </c>
      <c r="K108" s="15" t="n">
        <v>10</v>
      </c>
      <c r="L108" s="15" t="n">
        <v>10</v>
      </c>
      <c r="M108" s="15" t="n">
        <v>10</v>
      </c>
      <c r="N108" s="15" t="n">
        <v>10</v>
      </c>
      <c r="O108" s="15"/>
      <c r="P108" s="15"/>
      <c r="R108" s="1" t="n">
        <f aca="false">SUM(E108:P108)</f>
        <v>100</v>
      </c>
    </row>
    <row r="109" customFormat="false" ht="15" hidden="false" customHeight="false" outlineLevel="0" collapsed="false">
      <c r="A109" s="13" t="str">
        <f aca="false">CONCATENATE($B$99,"|",B109)</f>
        <v>10|10</v>
      </c>
      <c r="B109" s="14" t="s">
        <v>18</v>
      </c>
      <c r="C109" s="9" t="s">
        <v>19</v>
      </c>
      <c r="D109" s="10" t="n">
        <v>6</v>
      </c>
      <c r="E109" s="16"/>
      <c r="F109" s="16"/>
      <c r="G109" s="16" t="n">
        <v>10</v>
      </c>
      <c r="H109" s="16" t="n">
        <v>10</v>
      </c>
      <c r="I109" s="16" t="n">
        <v>10</v>
      </c>
      <c r="J109" s="15" t="n">
        <v>20</v>
      </c>
      <c r="K109" s="15" t="n">
        <v>20</v>
      </c>
      <c r="L109" s="15" t="n">
        <v>10</v>
      </c>
      <c r="M109" s="15" t="n">
        <v>10</v>
      </c>
      <c r="N109" s="15" t="n">
        <v>10</v>
      </c>
      <c r="O109" s="15"/>
      <c r="P109" s="15"/>
      <c r="R109" s="1" t="n">
        <f aca="false">SUM(E109:P109)</f>
        <v>100</v>
      </c>
    </row>
    <row r="110" customFormat="false" ht="15" hidden="false" customHeight="false" outlineLevel="0" collapsed="false">
      <c r="A110" s="13" t="str">
        <f aca="false">CONCATENATE($B$99,"|",B110)</f>
        <v>10|11</v>
      </c>
      <c r="B110" s="14" t="s">
        <v>20</v>
      </c>
      <c r="C110" s="9" t="s">
        <v>21</v>
      </c>
      <c r="D110" s="10"/>
      <c r="E110" s="16"/>
      <c r="F110" s="16" t="n">
        <v>5</v>
      </c>
      <c r="G110" s="16" t="n">
        <v>5</v>
      </c>
      <c r="H110" s="16" t="n">
        <v>10</v>
      </c>
      <c r="I110" s="16" t="n">
        <v>20</v>
      </c>
      <c r="J110" s="15" t="n">
        <v>20</v>
      </c>
      <c r="K110" s="15" t="n">
        <v>10</v>
      </c>
      <c r="L110" s="15" t="n">
        <v>10</v>
      </c>
      <c r="M110" s="15" t="n">
        <v>10</v>
      </c>
      <c r="N110" s="15" t="n">
        <v>10</v>
      </c>
      <c r="O110" s="15"/>
      <c r="P110" s="15"/>
      <c r="R110" s="1" t="n">
        <f aca="false">SUM(E110:P110)</f>
        <v>100</v>
      </c>
    </row>
    <row r="111" customFormat="false" ht="15" hidden="false" customHeight="false" outlineLevel="0" collapsed="false">
      <c r="A111" s="13" t="str">
        <f aca="false">CONCATENATE($B$99,"|",B111)</f>
        <v>10|12</v>
      </c>
      <c r="B111" s="14" t="s">
        <v>22</v>
      </c>
      <c r="C111" s="9" t="s">
        <v>23</v>
      </c>
      <c r="D111" s="10"/>
      <c r="E111" s="16" t="n">
        <v>10</v>
      </c>
      <c r="F111" s="16" t="n">
        <v>10</v>
      </c>
      <c r="G111" s="16" t="n">
        <v>10</v>
      </c>
      <c r="H111" s="16" t="n">
        <v>10</v>
      </c>
      <c r="I111" s="16" t="n">
        <v>10</v>
      </c>
      <c r="J111" s="15" t="n">
        <v>10</v>
      </c>
      <c r="K111" s="15" t="n">
        <v>10</v>
      </c>
      <c r="L111" s="15" t="n">
        <v>10</v>
      </c>
      <c r="M111" s="15" t="n">
        <v>10</v>
      </c>
      <c r="N111" s="15" t="n">
        <v>10</v>
      </c>
      <c r="O111" s="15"/>
      <c r="P111" s="15"/>
      <c r="R111" s="1" t="n">
        <f aca="false">SUM(E111:P111)</f>
        <v>100</v>
      </c>
    </row>
    <row r="113" customFormat="false" ht="15" hidden="false" customHeight="false" outlineLevel="0" collapsed="false">
      <c r="A113" s="17" t="s">
        <v>0</v>
      </c>
      <c r="B113" s="18" t="n">
        <v>11</v>
      </c>
      <c r="C113" s="19"/>
      <c r="D113" s="20"/>
      <c r="E113" s="6" t="n">
        <v>1</v>
      </c>
      <c r="F113" s="6" t="n">
        <v>2</v>
      </c>
      <c r="G113" s="6" t="n">
        <v>3</v>
      </c>
      <c r="H113" s="6" t="n">
        <v>4</v>
      </c>
      <c r="I113" s="6" t="n">
        <v>5</v>
      </c>
      <c r="J113" s="6" t="n">
        <v>6</v>
      </c>
      <c r="K113" s="6" t="n">
        <v>7</v>
      </c>
      <c r="L113" s="6" t="n">
        <v>8</v>
      </c>
      <c r="M113" s="6" t="n">
        <v>9</v>
      </c>
      <c r="N113" s="6" t="n">
        <v>10</v>
      </c>
      <c r="O113" s="6" t="n">
        <v>11</v>
      </c>
      <c r="P113" s="6" t="n">
        <v>12</v>
      </c>
    </row>
    <row r="114" customFormat="false" ht="15" hidden="false" customHeight="false" outlineLevel="0" collapsed="false">
      <c r="A114" s="21" t="str">
        <f aca="false">CONCATENATE($B$113,"|",B114)</f>
        <v>11|1</v>
      </c>
      <c r="B114" s="8" t="n">
        <v>1</v>
      </c>
      <c r="C114" s="9" t="s">
        <v>1</v>
      </c>
      <c r="D114" s="10" t="n">
        <v>1</v>
      </c>
      <c r="E114" s="11" t="n">
        <v>20</v>
      </c>
      <c r="F114" s="11" t="n">
        <v>20</v>
      </c>
      <c r="G114" s="11" t="n">
        <v>20</v>
      </c>
      <c r="H114" s="11" t="n">
        <v>20</v>
      </c>
      <c r="I114" s="11" t="n">
        <v>10</v>
      </c>
      <c r="J114" s="12" t="n">
        <v>10</v>
      </c>
      <c r="K114" s="12"/>
      <c r="L114" s="12"/>
      <c r="M114" s="12"/>
      <c r="N114" s="12"/>
      <c r="O114" s="12"/>
      <c r="P114" s="12"/>
      <c r="R114" s="1" t="n">
        <f aca="false">SUM(E114:P114)</f>
        <v>100</v>
      </c>
    </row>
    <row r="115" customFormat="false" ht="15" hidden="false" customHeight="false" outlineLevel="0" collapsed="false">
      <c r="A115" s="13" t="str">
        <f aca="false">CONCATENATE($B$113,"|",B115)</f>
        <v>11|2</v>
      </c>
      <c r="B115" s="14" t="s">
        <v>2</v>
      </c>
      <c r="C115" s="9" t="s">
        <v>3</v>
      </c>
      <c r="D115" s="10" t="n">
        <v>2</v>
      </c>
      <c r="E115" s="11" t="n">
        <v>10</v>
      </c>
      <c r="F115" s="11" t="n">
        <v>10</v>
      </c>
      <c r="G115" s="11" t="n">
        <v>20</v>
      </c>
      <c r="H115" s="11" t="n">
        <v>10</v>
      </c>
      <c r="I115" s="11" t="n">
        <v>10</v>
      </c>
      <c r="J115" s="15" t="n">
        <v>10</v>
      </c>
      <c r="K115" s="15" t="n">
        <v>10</v>
      </c>
      <c r="L115" s="15" t="n">
        <v>10</v>
      </c>
      <c r="M115" s="15" t="n">
        <v>10</v>
      </c>
      <c r="N115" s="15"/>
      <c r="O115" s="15"/>
      <c r="P115" s="15"/>
      <c r="R115" s="1" t="n">
        <f aca="false">SUM(E115:P115)</f>
        <v>100</v>
      </c>
    </row>
    <row r="116" customFormat="false" ht="15" hidden="false" customHeight="false" outlineLevel="0" collapsed="false">
      <c r="A116" s="13" t="str">
        <f aca="false">CONCATENATE($B$113,"|",B116)</f>
        <v>11|3</v>
      </c>
      <c r="B116" s="14" t="s">
        <v>4</v>
      </c>
      <c r="C116" s="9" t="s">
        <v>5</v>
      </c>
      <c r="D116" s="10" t="n">
        <v>3</v>
      </c>
      <c r="E116" s="16" t="n">
        <v>20</v>
      </c>
      <c r="F116" s="16" t="n">
        <v>20</v>
      </c>
      <c r="G116" s="16" t="n">
        <v>20</v>
      </c>
      <c r="H116" s="16" t="n">
        <v>20</v>
      </c>
      <c r="I116" s="16" t="n">
        <v>20</v>
      </c>
      <c r="J116" s="15"/>
      <c r="K116" s="15"/>
      <c r="L116" s="15"/>
      <c r="M116" s="15"/>
      <c r="N116" s="15"/>
      <c r="O116" s="15"/>
      <c r="P116" s="15"/>
      <c r="R116" s="1" t="n">
        <f aca="false">SUM(E116:P116)</f>
        <v>100</v>
      </c>
    </row>
    <row r="117" customFormat="false" ht="15" hidden="false" customHeight="false" outlineLevel="0" collapsed="false">
      <c r="A117" s="13" t="str">
        <f aca="false">CONCATENATE($B$113,"|",B117)</f>
        <v>11|4</v>
      </c>
      <c r="B117" s="14" t="s">
        <v>6</v>
      </c>
      <c r="C117" s="9" t="s">
        <v>7</v>
      </c>
      <c r="D117" s="10"/>
      <c r="E117" s="16" t="n">
        <v>5</v>
      </c>
      <c r="F117" s="16" t="n">
        <v>10</v>
      </c>
      <c r="G117" s="16" t="n">
        <v>10</v>
      </c>
      <c r="H117" s="16" t="n">
        <v>10</v>
      </c>
      <c r="I117" s="16" t="n">
        <v>10</v>
      </c>
      <c r="J117" s="15" t="n">
        <v>10</v>
      </c>
      <c r="K117" s="15" t="n">
        <v>10</v>
      </c>
      <c r="L117" s="15" t="n">
        <v>10</v>
      </c>
      <c r="M117" s="15" t="n">
        <v>10</v>
      </c>
      <c r="N117" s="15" t="n">
        <v>10</v>
      </c>
      <c r="O117" s="15" t="n">
        <v>5</v>
      </c>
      <c r="P117" s="15"/>
      <c r="R117" s="1" t="n">
        <f aca="false">SUM(E117:P117)</f>
        <v>100</v>
      </c>
    </row>
    <row r="118" customFormat="false" ht="15" hidden="false" customHeight="false" outlineLevel="0" collapsed="false">
      <c r="A118" s="13" t="str">
        <f aca="false">CONCATENATE($B$113,"|",B118)</f>
        <v>11|5</v>
      </c>
      <c r="B118" s="14" t="s">
        <v>8</v>
      </c>
      <c r="C118" s="9" t="s">
        <v>9</v>
      </c>
      <c r="D118" s="10" t="n">
        <v>4</v>
      </c>
      <c r="E118" s="16" t="n">
        <v>5</v>
      </c>
      <c r="F118" s="16" t="n">
        <v>10</v>
      </c>
      <c r="G118" s="16" t="n">
        <v>10</v>
      </c>
      <c r="H118" s="16" t="n">
        <v>10</v>
      </c>
      <c r="I118" s="16" t="n">
        <v>10</v>
      </c>
      <c r="J118" s="15" t="n">
        <v>10</v>
      </c>
      <c r="K118" s="15" t="n">
        <v>10</v>
      </c>
      <c r="L118" s="15" t="n">
        <v>10</v>
      </c>
      <c r="M118" s="15" t="n">
        <v>10</v>
      </c>
      <c r="N118" s="15" t="n">
        <v>10</v>
      </c>
      <c r="O118" s="15" t="n">
        <v>5</v>
      </c>
      <c r="P118" s="15"/>
      <c r="R118" s="1" t="n">
        <f aca="false">SUM(E118:P118)</f>
        <v>100</v>
      </c>
    </row>
    <row r="119" customFormat="false" ht="15" hidden="false" customHeight="false" outlineLevel="0" collapsed="false">
      <c r="A119" s="13" t="str">
        <f aca="false">CONCATENATE($B$113,"|",B119)</f>
        <v>11|6</v>
      </c>
      <c r="B119" s="14" t="s">
        <v>10</v>
      </c>
      <c r="C119" s="9" t="s">
        <v>11</v>
      </c>
      <c r="D119" s="10" t="n">
        <v>5</v>
      </c>
      <c r="E119" s="16"/>
      <c r="F119" s="16"/>
      <c r="G119" s="16" t="n">
        <v>10</v>
      </c>
      <c r="H119" s="16" t="n">
        <v>20</v>
      </c>
      <c r="I119" s="16" t="n">
        <v>20</v>
      </c>
      <c r="J119" s="15" t="n">
        <v>20</v>
      </c>
      <c r="K119" s="15" t="n">
        <v>20</v>
      </c>
      <c r="L119" s="15" t="n">
        <v>10</v>
      </c>
      <c r="M119" s="15"/>
      <c r="N119" s="15"/>
      <c r="O119" s="15"/>
      <c r="P119" s="15"/>
      <c r="R119" s="1" t="n">
        <f aca="false">SUM(E119:P119)</f>
        <v>100</v>
      </c>
    </row>
    <row r="120" customFormat="false" ht="15" hidden="false" customHeight="false" outlineLevel="0" collapsed="false">
      <c r="A120" s="13" t="str">
        <f aca="false">CONCATENATE($B$113,"|",B120)</f>
        <v>11|7</v>
      </c>
      <c r="B120" s="14" t="s">
        <v>12</v>
      </c>
      <c r="C120" s="9" t="s">
        <v>13</v>
      </c>
      <c r="D120" s="10" t="n">
        <v>3</v>
      </c>
      <c r="E120" s="16"/>
      <c r="F120" s="16"/>
      <c r="G120" s="16" t="n">
        <v>10</v>
      </c>
      <c r="H120" s="16" t="n">
        <v>10</v>
      </c>
      <c r="I120" s="16" t="n">
        <v>10</v>
      </c>
      <c r="J120" s="15" t="n">
        <v>10</v>
      </c>
      <c r="K120" s="15" t="n">
        <v>20</v>
      </c>
      <c r="L120" s="15" t="n">
        <v>10</v>
      </c>
      <c r="M120" s="15" t="n">
        <v>10</v>
      </c>
      <c r="N120" s="15" t="n">
        <v>10</v>
      </c>
      <c r="O120" s="15" t="n">
        <v>10</v>
      </c>
      <c r="P120" s="15"/>
      <c r="R120" s="1" t="n">
        <f aca="false">SUM(E120:P120)</f>
        <v>100</v>
      </c>
    </row>
    <row r="121" customFormat="false" ht="15" hidden="false" customHeight="false" outlineLevel="0" collapsed="false">
      <c r="A121" s="13" t="str">
        <f aca="false">CONCATENATE($B$113,"|",B121)</f>
        <v>11|8</v>
      </c>
      <c r="B121" s="14" t="s">
        <v>14</v>
      </c>
      <c r="C121" s="9" t="s">
        <v>15</v>
      </c>
      <c r="D121" s="10" t="n">
        <v>5</v>
      </c>
      <c r="E121" s="16" t="n">
        <v>5</v>
      </c>
      <c r="F121" s="16" t="n">
        <v>5</v>
      </c>
      <c r="G121" s="16" t="n">
        <v>10</v>
      </c>
      <c r="H121" s="16" t="n">
        <v>10</v>
      </c>
      <c r="I121" s="16" t="n">
        <v>10</v>
      </c>
      <c r="J121" s="15" t="n">
        <v>15</v>
      </c>
      <c r="K121" s="15" t="n">
        <v>10</v>
      </c>
      <c r="L121" s="15" t="n">
        <v>10</v>
      </c>
      <c r="M121" s="15" t="n">
        <v>10</v>
      </c>
      <c r="N121" s="15" t="n">
        <v>10</v>
      </c>
      <c r="O121" s="15" t="n">
        <v>5</v>
      </c>
      <c r="P121" s="15"/>
      <c r="R121" s="1" t="n">
        <f aca="false">SUM(E121:P121)</f>
        <v>100</v>
      </c>
    </row>
    <row r="122" customFormat="false" ht="15" hidden="false" customHeight="false" outlineLevel="0" collapsed="false">
      <c r="A122" s="13" t="str">
        <f aca="false">CONCATENATE($B$113,"|",B122)</f>
        <v>11|9</v>
      </c>
      <c r="B122" s="14" t="s">
        <v>16</v>
      </c>
      <c r="C122" s="9" t="s">
        <v>17</v>
      </c>
      <c r="D122" s="10" t="n">
        <v>6</v>
      </c>
      <c r="E122" s="16" t="n">
        <v>5</v>
      </c>
      <c r="F122" s="16" t="n">
        <v>5</v>
      </c>
      <c r="G122" s="16" t="n">
        <v>5</v>
      </c>
      <c r="H122" s="16" t="n">
        <v>10</v>
      </c>
      <c r="I122" s="16" t="n">
        <v>10</v>
      </c>
      <c r="J122" s="15" t="n">
        <v>20</v>
      </c>
      <c r="K122" s="15" t="n">
        <v>10</v>
      </c>
      <c r="L122" s="15" t="n">
        <v>10</v>
      </c>
      <c r="M122" s="15" t="n">
        <v>10</v>
      </c>
      <c r="N122" s="15" t="n">
        <v>10</v>
      </c>
      <c r="O122" s="15" t="n">
        <v>5</v>
      </c>
      <c r="P122" s="15"/>
      <c r="R122" s="1" t="n">
        <f aca="false">SUM(E122:P122)</f>
        <v>100</v>
      </c>
    </row>
    <row r="123" customFormat="false" ht="15" hidden="false" customHeight="false" outlineLevel="0" collapsed="false">
      <c r="A123" s="13" t="str">
        <f aca="false">CONCATENATE($B$113,"|",B123)</f>
        <v>11|10</v>
      </c>
      <c r="B123" s="14" t="s">
        <v>18</v>
      </c>
      <c r="C123" s="9" t="s">
        <v>19</v>
      </c>
      <c r="D123" s="10" t="n">
        <v>6</v>
      </c>
      <c r="E123" s="16"/>
      <c r="F123" s="16"/>
      <c r="G123" s="16" t="n">
        <v>10</v>
      </c>
      <c r="H123" s="16" t="n">
        <v>10</v>
      </c>
      <c r="I123" s="16" t="n">
        <v>10</v>
      </c>
      <c r="J123" s="15" t="n">
        <v>10</v>
      </c>
      <c r="K123" s="15" t="n">
        <v>20</v>
      </c>
      <c r="L123" s="15" t="n">
        <v>10</v>
      </c>
      <c r="M123" s="15" t="n">
        <v>10</v>
      </c>
      <c r="N123" s="15" t="n">
        <v>10</v>
      </c>
      <c r="O123" s="15" t="n">
        <v>10</v>
      </c>
      <c r="P123" s="15"/>
      <c r="R123" s="1" t="n">
        <f aca="false">SUM(E123:P123)</f>
        <v>100</v>
      </c>
    </row>
    <row r="124" customFormat="false" ht="15" hidden="false" customHeight="false" outlineLevel="0" collapsed="false">
      <c r="A124" s="13" t="str">
        <f aca="false">CONCATENATE($B$113,"|",B124)</f>
        <v>11|11</v>
      </c>
      <c r="B124" s="14" t="s">
        <v>20</v>
      </c>
      <c r="C124" s="9" t="s">
        <v>21</v>
      </c>
      <c r="D124" s="10"/>
      <c r="E124" s="16"/>
      <c r="F124" s="16" t="n">
        <v>5</v>
      </c>
      <c r="G124" s="16" t="n">
        <v>5</v>
      </c>
      <c r="H124" s="16" t="n">
        <v>10</v>
      </c>
      <c r="I124" s="16" t="n">
        <v>15</v>
      </c>
      <c r="J124" s="15" t="n">
        <v>20</v>
      </c>
      <c r="K124" s="15" t="n">
        <v>10</v>
      </c>
      <c r="L124" s="15" t="n">
        <v>10</v>
      </c>
      <c r="M124" s="15" t="n">
        <v>10</v>
      </c>
      <c r="N124" s="15" t="n">
        <v>10</v>
      </c>
      <c r="O124" s="15" t="n">
        <v>5</v>
      </c>
      <c r="P124" s="15"/>
      <c r="R124" s="1" t="n">
        <f aca="false">SUM(E124:P124)</f>
        <v>100</v>
      </c>
    </row>
    <row r="125" customFormat="false" ht="15" hidden="false" customHeight="false" outlineLevel="0" collapsed="false">
      <c r="A125" s="13" t="str">
        <f aca="false">CONCATENATE($B$113,"|",B125)</f>
        <v>11|12</v>
      </c>
      <c r="B125" s="14" t="s">
        <v>22</v>
      </c>
      <c r="C125" s="9" t="s">
        <v>23</v>
      </c>
      <c r="D125" s="10"/>
      <c r="E125" s="16" t="n">
        <v>5</v>
      </c>
      <c r="F125" s="16" t="n">
        <v>10</v>
      </c>
      <c r="G125" s="16" t="n">
        <v>10</v>
      </c>
      <c r="H125" s="16" t="n">
        <v>10</v>
      </c>
      <c r="I125" s="16" t="n">
        <v>10</v>
      </c>
      <c r="J125" s="15" t="n">
        <v>10</v>
      </c>
      <c r="K125" s="15" t="n">
        <v>10</v>
      </c>
      <c r="L125" s="15" t="n">
        <v>10</v>
      </c>
      <c r="M125" s="15" t="n">
        <v>10</v>
      </c>
      <c r="N125" s="15" t="n">
        <v>10</v>
      </c>
      <c r="O125" s="15" t="n">
        <v>5</v>
      </c>
      <c r="P125" s="15"/>
      <c r="R125" s="1" t="n">
        <f aca="false">SUM(E125:P125)</f>
        <v>100</v>
      </c>
    </row>
    <row r="127" customFormat="false" ht="15" hidden="false" customHeight="false" outlineLevel="0" collapsed="false">
      <c r="A127" s="17" t="s">
        <v>0</v>
      </c>
      <c r="B127" s="18" t="n">
        <v>12</v>
      </c>
      <c r="C127" s="19"/>
      <c r="D127" s="20"/>
      <c r="E127" s="6" t="n">
        <v>1</v>
      </c>
      <c r="F127" s="6" t="n">
        <v>2</v>
      </c>
      <c r="G127" s="6" t="n">
        <v>3</v>
      </c>
      <c r="H127" s="6" t="n">
        <v>4</v>
      </c>
      <c r="I127" s="6" t="n">
        <v>5</v>
      </c>
      <c r="J127" s="6" t="n">
        <v>6</v>
      </c>
      <c r="K127" s="6" t="n">
        <v>7</v>
      </c>
      <c r="L127" s="6" t="n">
        <v>8</v>
      </c>
      <c r="M127" s="6" t="n">
        <v>9</v>
      </c>
      <c r="N127" s="6" t="n">
        <v>10</v>
      </c>
      <c r="O127" s="6" t="n">
        <v>11</v>
      </c>
      <c r="P127" s="6" t="n">
        <v>12</v>
      </c>
    </row>
    <row r="128" customFormat="false" ht="15" hidden="false" customHeight="false" outlineLevel="0" collapsed="false">
      <c r="A128" s="21" t="str">
        <f aca="false">CONCATENATE($B$127,"|",B128)</f>
        <v>12|1</v>
      </c>
      <c r="B128" s="8" t="n">
        <v>1</v>
      </c>
      <c r="C128" s="9" t="s">
        <v>1</v>
      </c>
      <c r="D128" s="10" t="n">
        <v>1</v>
      </c>
      <c r="E128" s="11" t="n">
        <v>20</v>
      </c>
      <c r="F128" s="11" t="n">
        <v>20</v>
      </c>
      <c r="G128" s="11" t="n">
        <v>20</v>
      </c>
      <c r="H128" s="11" t="n">
        <v>20</v>
      </c>
      <c r="I128" s="11" t="n">
        <v>10</v>
      </c>
      <c r="J128" s="12" t="n">
        <v>10</v>
      </c>
      <c r="K128" s="12"/>
      <c r="L128" s="12"/>
      <c r="M128" s="12"/>
      <c r="N128" s="12"/>
      <c r="O128" s="12"/>
      <c r="P128" s="12"/>
      <c r="R128" s="1" t="n">
        <f aca="false">SUM(E128:P128)</f>
        <v>100</v>
      </c>
    </row>
    <row r="129" customFormat="false" ht="15" hidden="false" customHeight="false" outlineLevel="0" collapsed="false">
      <c r="A129" s="13" t="str">
        <f aca="false">CONCATENATE($B$127,"|",B129)</f>
        <v>12|2</v>
      </c>
      <c r="B129" s="14" t="s">
        <v>2</v>
      </c>
      <c r="C129" s="9" t="s">
        <v>3</v>
      </c>
      <c r="D129" s="10" t="n">
        <v>2</v>
      </c>
      <c r="E129" s="11" t="n">
        <v>10</v>
      </c>
      <c r="F129" s="11" t="n">
        <v>10</v>
      </c>
      <c r="G129" s="11" t="n">
        <v>10</v>
      </c>
      <c r="H129" s="11" t="n">
        <v>10</v>
      </c>
      <c r="I129" s="11" t="n">
        <v>10</v>
      </c>
      <c r="J129" s="15" t="n">
        <v>10</v>
      </c>
      <c r="K129" s="15" t="n">
        <v>10</v>
      </c>
      <c r="L129" s="15" t="n">
        <v>10</v>
      </c>
      <c r="M129" s="15" t="n">
        <v>10</v>
      </c>
      <c r="N129" s="15" t="n">
        <v>10</v>
      </c>
      <c r="O129" s="15"/>
      <c r="P129" s="15"/>
      <c r="R129" s="1" t="n">
        <f aca="false">SUM(E129:P129)</f>
        <v>100</v>
      </c>
    </row>
    <row r="130" customFormat="false" ht="15" hidden="false" customHeight="false" outlineLevel="0" collapsed="false">
      <c r="A130" s="13" t="str">
        <f aca="false">CONCATENATE($B$127,"|",B130)</f>
        <v>12|3</v>
      </c>
      <c r="B130" s="14" t="s">
        <v>4</v>
      </c>
      <c r="C130" s="9" t="s">
        <v>5</v>
      </c>
      <c r="D130" s="10" t="n">
        <v>3</v>
      </c>
      <c r="E130" s="16" t="n">
        <v>10</v>
      </c>
      <c r="F130" s="16" t="n">
        <v>20</v>
      </c>
      <c r="G130" s="16" t="n">
        <v>20</v>
      </c>
      <c r="H130" s="16" t="n">
        <v>20</v>
      </c>
      <c r="I130" s="16" t="n">
        <v>20</v>
      </c>
      <c r="J130" s="15" t="n">
        <v>10</v>
      </c>
      <c r="K130" s="15"/>
      <c r="L130" s="15"/>
      <c r="M130" s="15"/>
      <c r="N130" s="15"/>
      <c r="O130" s="15"/>
      <c r="P130" s="15"/>
      <c r="R130" s="1" t="n">
        <f aca="false">SUM(E130:P130)</f>
        <v>100</v>
      </c>
    </row>
    <row r="131" customFormat="false" ht="15" hidden="false" customHeight="false" outlineLevel="0" collapsed="false">
      <c r="A131" s="13" t="str">
        <f aca="false">CONCATENATE($B$127,"|",B131)</f>
        <v>12|4</v>
      </c>
      <c r="B131" s="14" t="s">
        <v>6</v>
      </c>
      <c r="C131" s="9" t="s">
        <v>7</v>
      </c>
      <c r="D131" s="10"/>
      <c r="E131" s="16" t="n">
        <v>5</v>
      </c>
      <c r="F131" s="16" t="n">
        <v>5</v>
      </c>
      <c r="G131" s="16" t="n">
        <v>10</v>
      </c>
      <c r="H131" s="16" t="n">
        <v>10</v>
      </c>
      <c r="I131" s="16" t="n">
        <v>10</v>
      </c>
      <c r="J131" s="15" t="n">
        <v>10</v>
      </c>
      <c r="K131" s="15" t="n">
        <v>10</v>
      </c>
      <c r="L131" s="15" t="n">
        <v>10</v>
      </c>
      <c r="M131" s="15" t="n">
        <v>10</v>
      </c>
      <c r="N131" s="15" t="n">
        <v>10</v>
      </c>
      <c r="O131" s="15" t="n">
        <v>5</v>
      </c>
      <c r="P131" s="15" t="n">
        <v>5</v>
      </c>
      <c r="R131" s="1" t="n">
        <f aca="false">SUM(E131:P131)</f>
        <v>100</v>
      </c>
    </row>
    <row r="132" customFormat="false" ht="15" hidden="false" customHeight="false" outlineLevel="0" collapsed="false">
      <c r="A132" s="13" t="str">
        <f aca="false">CONCATENATE($B$127,"|",B132)</f>
        <v>12|5</v>
      </c>
      <c r="B132" s="14" t="s">
        <v>8</v>
      </c>
      <c r="C132" s="9" t="s">
        <v>9</v>
      </c>
      <c r="D132" s="10" t="n">
        <v>4</v>
      </c>
      <c r="E132" s="16" t="n">
        <v>5</v>
      </c>
      <c r="F132" s="16" t="n">
        <v>5</v>
      </c>
      <c r="G132" s="16" t="n">
        <v>10</v>
      </c>
      <c r="H132" s="16" t="n">
        <v>10</v>
      </c>
      <c r="I132" s="16" t="n">
        <v>10</v>
      </c>
      <c r="J132" s="15" t="n">
        <v>10</v>
      </c>
      <c r="K132" s="15" t="n">
        <v>10</v>
      </c>
      <c r="L132" s="15" t="n">
        <v>10</v>
      </c>
      <c r="M132" s="15" t="n">
        <v>10</v>
      </c>
      <c r="N132" s="15" t="n">
        <v>10</v>
      </c>
      <c r="O132" s="15" t="n">
        <v>5</v>
      </c>
      <c r="P132" s="15" t="n">
        <v>5</v>
      </c>
      <c r="R132" s="1" t="n">
        <f aca="false">SUM(E132:P132)</f>
        <v>100</v>
      </c>
    </row>
    <row r="133" customFormat="false" ht="15" hidden="false" customHeight="false" outlineLevel="0" collapsed="false">
      <c r="A133" s="13" t="str">
        <f aca="false">CONCATENATE($B$127,"|",B133)</f>
        <v>12|6</v>
      </c>
      <c r="B133" s="14" t="s">
        <v>10</v>
      </c>
      <c r="C133" s="9" t="s">
        <v>11</v>
      </c>
      <c r="D133" s="10" t="n">
        <v>5</v>
      </c>
      <c r="E133" s="16"/>
      <c r="F133" s="16"/>
      <c r="G133" s="16" t="n">
        <v>10</v>
      </c>
      <c r="H133" s="16" t="n">
        <v>20</v>
      </c>
      <c r="I133" s="16" t="n">
        <v>20</v>
      </c>
      <c r="J133" s="15" t="n">
        <v>20</v>
      </c>
      <c r="K133" s="15" t="n">
        <v>20</v>
      </c>
      <c r="L133" s="15" t="n">
        <v>10</v>
      </c>
      <c r="M133" s="15"/>
      <c r="N133" s="15"/>
      <c r="O133" s="15"/>
      <c r="P133" s="15"/>
      <c r="R133" s="1" t="n">
        <f aca="false">SUM(E133:P133)</f>
        <v>100</v>
      </c>
    </row>
    <row r="134" customFormat="false" ht="15" hidden="false" customHeight="false" outlineLevel="0" collapsed="false">
      <c r="A134" s="13" t="str">
        <f aca="false">CONCATENATE($B$127,"|",B134)</f>
        <v>12|7</v>
      </c>
      <c r="B134" s="14" t="s">
        <v>12</v>
      </c>
      <c r="C134" s="9" t="s">
        <v>13</v>
      </c>
      <c r="D134" s="10" t="n">
        <v>3</v>
      </c>
      <c r="E134" s="16"/>
      <c r="F134" s="16"/>
      <c r="G134" s="16" t="n">
        <v>10</v>
      </c>
      <c r="H134" s="16" t="n">
        <v>10</v>
      </c>
      <c r="I134" s="16" t="n">
        <v>10</v>
      </c>
      <c r="J134" s="15" t="n">
        <v>10</v>
      </c>
      <c r="K134" s="15" t="n">
        <v>10</v>
      </c>
      <c r="L134" s="15" t="n">
        <v>10</v>
      </c>
      <c r="M134" s="15" t="n">
        <v>10</v>
      </c>
      <c r="N134" s="15" t="n">
        <v>10</v>
      </c>
      <c r="O134" s="15" t="n">
        <v>10</v>
      </c>
      <c r="P134" s="15" t="n">
        <v>10</v>
      </c>
      <c r="R134" s="1" t="n">
        <f aca="false">SUM(E134:P134)</f>
        <v>100</v>
      </c>
    </row>
    <row r="135" customFormat="false" ht="15" hidden="false" customHeight="false" outlineLevel="0" collapsed="false">
      <c r="A135" s="13" t="str">
        <f aca="false">CONCATENATE($B$127,"|",B135)</f>
        <v>12|8</v>
      </c>
      <c r="B135" s="14" t="s">
        <v>14</v>
      </c>
      <c r="C135" s="9" t="s">
        <v>15</v>
      </c>
      <c r="D135" s="10" t="n">
        <v>5</v>
      </c>
      <c r="E135" s="16" t="n">
        <v>5</v>
      </c>
      <c r="F135" s="16" t="n">
        <v>5</v>
      </c>
      <c r="G135" s="16" t="n">
        <v>10</v>
      </c>
      <c r="H135" s="16" t="n">
        <v>10</v>
      </c>
      <c r="I135" s="16" t="n">
        <v>10</v>
      </c>
      <c r="J135" s="15" t="n">
        <v>10</v>
      </c>
      <c r="K135" s="15" t="n">
        <v>10</v>
      </c>
      <c r="L135" s="15" t="n">
        <v>10</v>
      </c>
      <c r="M135" s="15" t="n">
        <v>10</v>
      </c>
      <c r="N135" s="15" t="n">
        <v>10</v>
      </c>
      <c r="O135" s="15" t="n">
        <v>5</v>
      </c>
      <c r="P135" s="15" t="n">
        <v>5</v>
      </c>
      <c r="R135" s="1" t="n">
        <f aca="false">SUM(E135:P135)</f>
        <v>100</v>
      </c>
    </row>
    <row r="136" customFormat="false" ht="15" hidden="false" customHeight="false" outlineLevel="0" collapsed="false">
      <c r="A136" s="13" t="str">
        <f aca="false">CONCATENATE($B$127,"|",B136)</f>
        <v>12|9</v>
      </c>
      <c r="B136" s="14" t="s">
        <v>16</v>
      </c>
      <c r="C136" s="9" t="s">
        <v>17</v>
      </c>
      <c r="D136" s="10" t="n">
        <v>6</v>
      </c>
      <c r="E136" s="16" t="n">
        <v>5</v>
      </c>
      <c r="F136" s="16" t="n">
        <v>5</v>
      </c>
      <c r="G136" s="16" t="n">
        <v>10</v>
      </c>
      <c r="H136" s="16" t="n">
        <v>10</v>
      </c>
      <c r="I136" s="16" t="n">
        <v>10</v>
      </c>
      <c r="J136" s="15" t="n">
        <v>10</v>
      </c>
      <c r="K136" s="15" t="n">
        <v>10</v>
      </c>
      <c r="L136" s="15" t="n">
        <v>10</v>
      </c>
      <c r="M136" s="15" t="n">
        <v>10</v>
      </c>
      <c r="N136" s="15" t="n">
        <v>10</v>
      </c>
      <c r="O136" s="15" t="n">
        <v>5</v>
      </c>
      <c r="P136" s="15" t="n">
        <v>5</v>
      </c>
      <c r="R136" s="1" t="n">
        <f aca="false">SUM(E136:P136)</f>
        <v>100</v>
      </c>
    </row>
    <row r="137" customFormat="false" ht="15" hidden="false" customHeight="false" outlineLevel="0" collapsed="false">
      <c r="A137" s="13" t="str">
        <f aca="false">CONCATENATE($B$127,"|",B137)</f>
        <v>12|10</v>
      </c>
      <c r="B137" s="14" t="s">
        <v>18</v>
      </c>
      <c r="C137" s="9" t="s">
        <v>19</v>
      </c>
      <c r="D137" s="10" t="n">
        <v>6</v>
      </c>
      <c r="E137" s="16"/>
      <c r="F137" s="16"/>
      <c r="G137" s="16" t="n">
        <v>10</v>
      </c>
      <c r="H137" s="16" t="n">
        <v>10</v>
      </c>
      <c r="I137" s="16" t="n">
        <v>10</v>
      </c>
      <c r="J137" s="15" t="n">
        <v>10</v>
      </c>
      <c r="K137" s="15" t="n">
        <v>10</v>
      </c>
      <c r="L137" s="15" t="n">
        <v>10</v>
      </c>
      <c r="M137" s="15" t="n">
        <v>10</v>
      </c>
      <c r="N137" s="15" t="n">
        <v>10</v>
      </c>
      <c r="O137" s="15" t="n">
        <v>10</v>
      </c>
      <c r="P137" s="15" t="n">
        <v>10</v>
      </c>
      <c r="R137" s="1" t="n">
        <f aca="false">SUM(E137:P137)</f>
        <v>100</v>
      </c>
    </row>
    <row r="138" customFormat="false" ht="15" hidden="false" customHeight="false" outlineLevel="0" collapsed="false">
      <c r="A138" s="13" t="str">
        <f aca="false">CONCATENATE($B$127,"|",B138)</f>
        <v>12|11</v>
      </c>
      <c r="B138" s="14" t="s">
        <v>20</v>
      </c>
      <c r="C138" s="9" t="s">
        <v>21</v>
      </c>
      <c r="D138" s="10"/>
      <c r="E138" s="16"/>
      <c r="F138" s="16"/>
      <c r="G138" s="16" t="n">
        <v>5</v>
      </c>
      <c r="H138" s="16" t="n">
        <v>10</v>
      </c>
      <c r="I138" s="16" t="n">
        <v>15</v>
      </c>
      <c r="J138" s="15" t="n">
        <v>20</v>
      </c>
      <c r="K138" s="15" t="n">
        <v>10</v>
      </c>
      <c r="L138" s="15" t="n">
        <v>10</v>
      </c>
      <c r="M138" s="15" t="n">
        <v>10</v>
      </c>
      <c r="N138" s="15" t="n">
        <v>10</v>
      </c>
      <c r="O138" s="15" t="n">
        <v>5</v>
      </c>
      <c r="P138" s="15" t="n">
        <v>5</v>
      </c>
      <c r="R138" s="1" t="n">
        <f aca="false">SUM(E138:P138)</f>
        <v>100</v>
      </c>
    </row>
    <row r="139" customFormat="false" ht="15" hidden="false" customHeight="false" outlineLevel="0" collapsed="false">
      <c r="A139" s="13" t="str">
        <f aca="false">CONCATENATE($B$127,"|",B139)</f>
        <v>12|12</v>
      </c>
      <c r="B139" s="14" t="s">
        <v>22</v>
      </c>
      <c r="C139" s="9" t="s">
        <v>23</v>
      </c>
      <c r="D139" s="10"/>
      <c r="E139" s="16" t="n">
        <v>5</v>
      </c>
      <c r="F139" s="16" t="n">
        <v>5</v>
      </c>
      <c r="G139" s="16" t="n">
        <v>10</v>
      </c>
      <c r="H139" s="16" t="n">
        <v>10</v>
      </c>
      <c r="I139" s="16" t="n">
        <v>10</v>
      </c>
      <c r="J139" s="15" t="n">
        <v>10</v>
      </c>
      <c r="K139" s="15" t="n">
        <v>10</v>
      </c>
      <c r="L139" s="15" t="n">
        <v>10</v>
      </c>
      <c r="M139" s="15" t="n">
        <v>10</v>
      </c>
      <c r="N139" s="15" t="n">
        <v>10</v>
      </c>
      <c r="O139" s="15" t="n">
        <v>5</v>
      </c>
      <c r="P139" s="15" t="n">
        <v>5</v>
      </c>
      <c r="R139" s="1" t="n">
        <f aca="false">SUM(E139:P139)</f>
        <v>100</v>
      </c>
    </row>
    <row r="141" customFormat="false" ht="15" hidden="false" customHeight="false" outlineLevel="0" collapsed="false">
      <c r="R141" s="1" t="n">
        <f aca="false">SUM(R2:R139)</f>
        <v>12000</v>
      </c>
    </row>
  </sheetData>
  <sheetProtection sheet="true" objects="true" scenarios="true"/>
  <printOptions headings="false" gridLines="false" gridLinesSet="true" horizontalCentered="false" verticalCentered="true"/>
  <pageMargins left="0.7875" right="0.7875" top="0.984027777777778" bottom="0.590277777777778" header="0.511805555555555" footer="0.511805555555555"/>
  <pageSetup paperSize="8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W64"/>
  <sheetViews>
    <sheetView showFormulas="false" showGridLines="true" showRowColHeaders="true" showZeros="false" rightToLeft="false" tabSelected="true" showOutlineSymbols="true" defaultGridColor="true" view="normal" topLeftCell="C30" colorId="64" zoomScale="80" zoomScaleNormal="80" zoomScalePageLayoutView="100" workbookViewId="0">
      <selection pane="topLeft" activeCell="T48" activeCellId="0" sqref="T48"/>
    </sheetView>
  </sheetViews>
  <sheetFormatPr defaultRowHeight="15" zeroHeight="false" outlineLevelRow="0" outlineLevelCol="0"/>
  <cols>
    <col collapsed="false" customWidth="true" hidden="true" outlineLevel="0" max="1" min="1" style="1" width="4.29"/>
    <col collapsed="false" customWidth="true" hidden="false" outlineLevel="0" max="2" min="2" style="1" width="12.57"/>
    <col collapsed="false" customWidth="true" hidden="false" outlineLevel="0" max="3" min="3" style="1" width="37.57"/>
    <col collapsed="false" customWidth="true" hidden="false" outlineLevel="0" max="4" min="4" style="1" width="22.28"/>
    <col collapsed="false" customWidth="true" hidden="false" outlineLevel="0" max="5" min="5" style="1" width="3.29"/>
    <col collapsed="false" customWidth="true" hidden="false" outlineLevel="0" max="17" min="6" style="1" width="10.58"/>
    <col collapsed="false" customWidth="true" hidden="false" outlineLevel="0" max="18" min="18" style="1" width="7.15"/>
    <col collapsed="false" customWidth="true" hidden="false" outlineLevel="0" max="19" min="19" style="1" width="11.99"/>
    <col collapsed="false" customWidth="true" hidden="false" outlineLevel="0" max="20" min="20" style="1" width="10.71"/>
    <col collapsed="false" customWidth="true" hidden="false" outlineLevel="0" max="21" min="21" style="1" width="2.29"/>
    <col collapsed="false" customWidth="true" hidden="false" outlineLevel="0" max="22" min="22" style="1" width="1.71"/>
    <col collapsed="false" customWidth="true" hidden="false" outlineLevel="0" max="23" min="23" style="1" width="13.86"/>
    <col collapsed="false" customWidth="true" hidden="false" outlineLevel="0" max="258" min="24" style="1" width="9.14"/>
    <col collapsed="false" customWidth="true" hidden="false" outlineLevel="0" max="259" min="259" style="1" width="11.29"/>
    <col collapsed="false" customWidth="true" hidden="false" outlineLevel="0" max="260" min="260" style="1" width="67.71"/>
    <col collapsed="false" customWidth="true" hidden="false" outlineLevel="0" max="261" min="261" style="1" width="3.29"/>
    <col collapsed="false" customWidth="true" hidden="false" outlineLevel="0" max="274" min="262" style="1" width="10.71"/>
    <col collapsed="false" customWidth="true" hidden="false" outlineLevel="0" max="275" min="275" style="1" width="7.29"/>
    <col collapsed="false" customWidth="true" hidden="false" outlineLevel="0" max="514" min="276" style="1" width="9.14"/>
    <col collapsed="false" customWidth="true" hidden="false" outlineLevel="0" max="515" min="515" style="1" width="11.29"/>
    <col collapsed="false" customWidth="true" hidden="false" outlineLevel="0" max="516" min="516" style="1" width="67.71"/>
    <col collapsed="false" customWidth="true" hidden="false" outlineLevel="0" max="517" min="517" style="1" width="3.29"/>
    <col collapsed="false" customWidth="true" hidden="false" outlineLevel="0" max="530" min="518" style="1" width="10.71"/>
    <col collapsed="false" customWidth="true" hidden="false" outlineLevel="0" max="531" min="531" style="1" width="7.29"/>
    <col collapsed="false" customWidth="true" hidden="false" outlineLevel="0" max="770" min="532" style="1" width="9.14"/>
    <col collapsed="false" customWidth="true" hidden="false" outlineLevel="0" max="771" min="771" style="1" width="11.29"/>
    <col collapsed="false" customWidth="true" hidden="false" outlineLevel="0" max="772" min="772" style="1" width="67.71"/>
    <col collapsed="false" customWidth="true" hidden="false" outlineLevel="0" max="773" min="773" style="1" width="3.29"/>
    <col collapsed="false" customWidth="true" hidden="false" outlineLevel="0" max="786" min="774" style="1" width="10.71"/>
    <col collapsed="false" customWidth="true" hidden="false" outlineLevel="0" max="787" min="787" style="1" width="7.29"/>
    <col collapsed="false" customWidth="true" hidden="false" outlineLevel="0" max="1025" min="788" style="1" width="9.14"/>
  </cols>
  <sheetData>
    <row r="1" customFormat="false" ht="26.25" hidden="false" customHeight="false" outlineLevel="0" collapsed="false">
      <c r="A1" s="22"/>
      <c r="B1" s="23"/>
      <c r="C1" s="24"/>
      <c r="D1" s="24"/>
      <c r="E1" s="25"/>
      <c r="F1" s="26"/>
      <c r="G1" s="27" t="s">
        <v>24</v>
      </c>
      <c r="H1" s="28"/>
      <c r="I1" s="28"/>
      <c r="J1" s="28"/>
      <c r="K1" s="28"/>
      <c r="L1" s="28"/>
      <c r="M1" s="28"/>
      <c r="N1" s="29"/>
      <c r="O1" s="29"/>
      <c r="P1" s="28"/>
      <c r="Q1" s="28"/>
      <c r="R1" s="28"/>
      <c r="S1" s="28"/>
      <c r="T1" s="30"/>
    </row>
    <row r="2" customFormat="false" ht="15" hidden="false" customHeight="false" outlineLevel="0" collapsed="false">
      <c r="A2" s="22"/>
      <c r="B2" s="31" t="s">
        <v>25</v>
      </c>
      <c r="C2" s="32" t="s">
        <v>26</v>
      </c>
      <c r="D2" s="33"/>
      <c r="E2" s="33"/>
      <c r="F2" s="34"/>
      <c r="G2" s="35"/>
      <c r="H2" s="36" t="s">
        <v>27</v>
      </c>
      <c r="I2" s="36"/>
      <c r="J2" s="36" t="s">
        <v>28</v>
      </c>
      <c r="K2" s="36"/>
      <c r="L2" s="36" t="s">
        <v>29</v>
      </c>
      <c r="M2" s="36"/>
      <c r="N2" s="36" t="s">
        <v>30</v>
      </c>
      <c r="O2" s="36"/>
      <c r="P2" s="37" t="s">
        <v>31</v>
      </c>
      <c r="Q2" s="37"/>
      <c r="R2" s="37"/>
      <c r="S2" s="38" t="n">
        <v>274987</v>
      </c>
      <c r="T2" s="39" t="n">
        <f aca="false">IF(S4=0,0,S2/S4)</f>
        <v>0.953384405950163</v>
      </c>
    </row>
    <row r="3" customFormat="false" ht="15" hidden="false" customHeight="true" outlineLevel="0" collapsed="false">
      <c r="A3" s="22"/>
      <c r="B3" s="40" t="s">
        <v>32</v>
      </c>
      <c r="C3" s="41" t="s">
        <v>33</v>
      </c>
      <c r="D3" s="42"/>
      <c r="E3" s="43"/>
      <c r="F3" s="44" t="s">
        <v>34</v>
      </c>
      <c r="G3" s="45" t="n">
        <v>1</v>
      </c>
      <c r="H3" s="46" t="s">
        <v>35</v>
      </c>
      <c r="I3" s="47" t="n">
        <f aca="true">TODAY()</f>
        <v>43663</v>
      </c>
      <c r="J3" s="46" t="s">
        <v>36</v>
      </c>
      <c r="K3" s="48" t="n">
        <f aca="false">80-10</f>
        <v>70</v>
      </c>
      <c r="L3" s="46" t="s">
        <v>35</v>
      </c>
      <c r="M3" s="49" t="n">
        <f aca="false">I3+K3+10</f>
        <v>43743</v>
      </c>
      <c r="N3" s="46" t="s">
        <v>37</v>
      </c>
      <c r="O3" s="50"/>
      <c r="P3" s="51" t="s">
        <v>38</v>
      </c>
      <c r="Q3" s="51"/>
      <c r="R3" s="51"/>
      <c r="S3" s="52" t="n">
        <v>13445.45</v>
      </c>
      <c r="T3" s="53" t="n">
        <f aca="false">IF(S3=0,0,1-T2)</f>
        <v>0.0466155940498374</v>
      </c>
    </row>
    <row r="4" customFormat="false" ht="18" hidden="false" customHeight="false" outlineLevel="0" collapsed="false">
      <c r="A4" s="22"/>
      <c r="B4" s="54" t="s">
        <v>39</v>
      </c>
      <c r="C4" s="55"/>
      <c r="D4" s="56"/>
      <c r="E4" s="57" t="s">
        <v>40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8" t="s">
        <v>41</v>
      </c>
      <c r="Q4" s="58"/>
      <c r="R4" s="58"/>
      <c r="S4" s="59" t="n">
        <f aca="false">SUM(S2:S3)</f>
        <v>288432.45</v>
      </c>
      <c r="T4" s="60" t="n">
        <f aca="false">SUM(T2:T3)</f>
        <v>1</v>
      </c>
      <c r="W4" s="1" t="s">
        <v>42</v>
      </c>
    </row>
    <row r="5" customFormat="false" ht="12.75" hidden="false" customHeight="true" outlineLevel="0" collapsed="false">
      <c r="A5" s="22"/>
      <c r="B5" s="61" t="s">
        <v>43</v>
      </c>
      <c r="C5" s="62" t="s">
        <v>44</v>
      </c>
      <c r="D5" s="63"/>
      <c r="E5" s="64" t="s">
        <v>0</v>
      </c>
      <c r="F5" s="65" t="s">
        <v>45</v>
      </c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3"/>
      <c r="S5" s="66" t="s">
        <v>46</v>
      </c>
      <c r="T5" s="67" t="s">
        <v>47</v>
      </c>
      <c r="W5" s="68" t="str">
        <f aca="false">IF(S4=S60,"OK","erro")</f>
        <v>erro</v>
      </c>
    </row>
    <row r="6" customFormat="false" ht="15" hidden="false" customHeight="false" outlineLevel="0" collapsed="false">
      <c r="A6" s="22"/>
      <c r="B6" s="69" t="s">
        <v>48</v>
      </c>
      <c r="C6" s="4"/>
      <c r="D6" s="70"/>
      <c r="E6" s="71" t="n">
        <v>6</v>
      </c>
      <c r="F6" s="72" t="n">
        <f aca="false">IF(E6=0,0,1)</f>
        <v>1</v>
      </c>
      <c r="G6" s="72" t="n">
        <f aca="false">IF($E$6&lt;2,0,2)</f>
        <v>2</v>
      </c>
      <c r="H6" s="72" t="n">
        <f aca="false">IF($E$6&lt;3,0,3)</f>
        <v>3</v>
      </c>
      <c r="I6" s="72" t="n">
        <f aca="false">IF($E$6&lt;4,0,4)</f>
        <v>4</v>
      </c>
      <c r="J6" s="72" t="n">
        <f aca="false">IF($E$6&lt;5,0,5)</f>
        <v>5</v>
      </c>
      <c r="K6" s="72" t="n">
        <f aca="false">IF($E$6&lt;6,0,6)</f>
        <v>6</v>
      </c>
      <c r="L6" s="72" t="n">
        <f aca="false">IF($E$6&lt;7,0,7)</f>
        <v>0</v>
      </c>
      <c r="M6" s="72" t="n">
        <f aca="false">IF($E$6&lt;8,0,8)</f>
        <v>0</v>
      </c>
      <c r="N6" s="72" t="n">
        <f aca="false">IF($E$6&lt;9,0,9)</f>
        <v>0</v>
      </c>
      <c r="O6" s="72" t="n">
        <f aca="false">IF($E$6&lt;10,0,10)</f>
        <v>0</v>
      </c>
      <c r="P6" s="72" t="n">
        <f aca="false">IF($E$6&lt;11,0,11)</f>
        <v>0</v>
      </c>
      <c r="Q6" s="73" t="n">
        <f aca="false">IF($E$6&lt;12,0,12)</f>
        <v>0</v>
      </c>
      <c r="R6" s="74"/>
      <c r="S6" s="75" t="s">
        <v>49</v>
      </c>
      <c r="T6" s="76" t="s">
        <v>46</v>
      </c>
    </row>
    <row r="7" customFormat="false" ht="15" hidden="false" customHeight="false" outlineLevel="0" collapsed="false">
      <c r="A7" s="22"/>
      <c r="B7" s="69"/>
      <c r="C7" s="4" t="s">
        <v>50</v>
      </c>
      <c r="D7" s="70"/>
      <c r="E7" s="5"/>
      <c r="F7" s="77" t="n">
        <f aca="false">IF(E6=0,0,M3)</f>
        <v>43743</v>
      </c>
      <c r="G7" s="77" t="n">
        <f aca="false">IF(G6=0,0,F8+1)</f>
        <v>43774</v>
      </c>
      <c r="H7" s="77" t="n">
        <f aca="false">IF(H6=0,0,G8+1)</f>
        <v>43805</v>
      </c>
      <c r="I7" s="77" t="n">
        <f aca="false">IF(I6=0,0,H8+1)</f>
        <v>43836</v>
      </c>
      <c r="J7" s="77" t="n">
        <f aca="false">IF(J6=0,0,I8+1)</f>
        <v>43867</v>
      </c>
      <c r="K7" s="77" t="n">
        <f aca="false">IF(K6=0,0,J8+1)</f>
        <v>43898</v>
      </c>
      <c r="L7" s="77" t="n">
        <f aca="false">IF(L6=0,0,K8+1)</f>
        <v>0</v>
      </c>
      <c r="M7" s="77" t="n">
        <f aca="false">IF(M6=0,0,L8+1)</f>
        <v>0</v>
      </c>
      <c r="N7" s="77" t="n">
        <f aca="false">IF(N6=0,0,M8+1)</f>
        <v>0</v>
      </c>
      <c r="O7" s="77" t="n">
        <f aca="false">IF(O6=0,0,N8+1)</f>
        <v>0</v>
      </c>
      <c r="P7" s="77" t="n">
        <f aca="false">IF(P6=0,0,O8+1)</f>
        <v>0</v>
      </c>
      <c r="Q7" s="78" t="n">
        <f aca="false">IF(Q6=0,0,P8+1)</f>
        <v>0</v>
      </c>
      <c r="R7" s="79"/>
      <c r="S7" s="75"/>
      <c r="T7" s="76"/>
    </row>
    <row r="8" customFormat="false" ht="15" hidden="false" customHeight="false" outlineLevel="0" collapsed="false">
      <c r="A8" s="22"/>
      <c r="B8" s="69"/>
      <c r="C8" s="4" t="s">
        <v>51</v>
      </c>
      <c r="D8" s="70"/>
      <c r="E8" s="5"/>
      <c r="F8" s="77" t="n">
        <f aca="false">IF(E6=0,0,F7+30)</f>
        <v>43773</v>
      </c>
      <c r="G8" s="77" t="n">
        <f aca="false">IF(G6=0,0,G7+30)</f>
        <v>43804</v>
      </c>
      <c r="H8" s="77" t="n">
        <f aca="false">IF(H6=0,0,H7+30)</f>
        <v>43835</v>
      </c>
      <c r="I8" s="77" t="n">
        <f aca="false">IF(I6=0,0,I7+30)</f>
        <v>43866</v>
      </c>
      <c r="J8" s="77" t="n">
        <f aca="false">IF(J6=0,0,J7+30)</f>
        <v>43897</v>
      </c>
      <c r="K8" s="77" t="n">
        <f aca="false">IF(K6=0,0,K7+30)</f>
        <v>43928</v>
      </c>
      <c r="L8" s="77" t="n">
        <f aca="false">IF(L6=0,0,L7+30)</f>
        <v>0</v>
      </c>
      <c r="M8" s="77" t="n">
        <f aca="false">IF(M6=0,0,M7+30)</f>
        <v>0</v>
      </c>
      <c r="N8" s="77" t="n">
        <f aca="false">IF(N6=0,0,N7+30)</f>
        <v>0</v>
      </c>
      <c r="O8" s="77" t="n">
        <f aca="false">IF(O6=0,0,O7+30)</f>
        <v>0</v>
      </c>
      <c r="P8" s="77" t="n">
        <f aca="false">IF(P6=0,0,P7+30)</f>
        <v>0</v>
      </c>
      <c r="Q8" s="78" t="n">
        <f aca="false">IF(Q6=0,0,Q7+30)</f>
        <v>0</v>
      </c>
      <c r="R8" s="79"/>
      <c r="S8" s="75"/>
      <c r="T8" s="76"/>
    </row>
    <row r="9" customFormat="false" ht="15" hidden="false" customHeight="false" outlineLevel="0" collapsed="false">
      <c r="A9" s="80" t="str">
        <f aca="false">CONCATENATE($E$6,"|",B9)</f>
        <v>6|1</v>
      </c>
      <c r="B9" s="81" t="n">
        <v>1</v>
      </c>
      <c r="C9" s="82" t="s">
        <v>1</v>
      </c>
      <c r="D9" s="9"/>
      <c r="E9" s="10" t="n">
        <v>1</v>
      </c>
      <c r="F9" s="11" t="n">
        <v>100</v>
      </c>
      <c r="G9" s="11" t="n">
        <v>0</v>
      </c>
      <c r="H9" s="11" t="n">
        <v>0</v>
      </c>
      <c r="I9" s="11" t="n">
        <f aca="false">IF(I$6=0,0,VLOOKUP($A9,base!$A:$P,I$6+4,0))</f>
        <v>0</v>
      </c>
      <c r="J9" s="11" t="n">
        <f aca="false">IF(J$6=0,0,VLOOKUP($A9,base!$A:$P,J$6+4,0))</f>
        <v>0</v>
      </c>
      <c r="K9" s="11" t="n">
        <f aca="false">IF(K$6=0,0,VLOOKUP($A9,base!$A:$P,K$6+4,0))</f>
        <v>0</v>
      </c>
      <c r="L9" s="11" t="n">
        <f aca="false">IF(L$6=0,0,VLOOKUP($A9,base!$A:$P,L$6+4,0))</f>
        <v>0</v>
      </c>
      <c r="M9" s="11" t="n">
        <f aca="false">IF(M$6=0,0,VLOOKUP($A9,base!$A:$P,M$6+4,0))</f>
        <v>0</v>
      </c>
      <c r="N9" s="11" t="n">
        <f aca="false">IF(N$6=0,0,VLOOKUP($A9,base!$A:$P,N$6+4,0))</f>
        <v>0</v>
      </c>
      <c r="O9" s="11" t="n">
        <f aca="false">IF(O$6=0,0,VLOOKUP($A9,base!$A:$P,O$6+4,0))</f>
        <v>0</v>
      </c>
      <c r="P9" s="11" t="n">
        <f aca="false">IF(P$6=0,0,VLOOKUP($A9,base!$A:$P,P$6+4,0))</f>
        <v>0</v>
      </c>
      <c r="Q9" s="83" t="n">
        <f aca="false">IF(Q$6=0,0,VLOOKUP($A9,base!$A:$P,Q$6+4,0))</f>
        <v>0</v>
      </c>
      <c r="R9" s="84"/>
      <c r="S9" s="85" t="n">
        <f aca="false">5302.34+2786.09</f>
        <v>8088.43</v>
      </c>
      <c r="T9" s="86" t="n">
        <f aca="false">IF($S$28=0,0,(S9/$S$28)*100)</f>
        <v>2.80524443225173</v>
      </c>
      <c r="W9" s="87" t="n">
        <f aca="false">SUM(F9:Q9)</f>
        <v>100</v>
      </c>
    </row>
    <row r="10" customFormat="false" ht="15" hidden="false" customHeight="false" outlineLevel="0" collapsed="false">
      <c r="A10" s="80" t="str">
        <f aca="false">CONCATENATE($E$6,"|",B10)</f>
        <v>6|2</v>
      </c>
      <c r="B10" s="88" t="s">
        <v>2</v>
      </c>
      <c r="C10" s="82" t="s">
        <v>52</v>
      </c>
      <c r="D10" s="9"/>
      <c r="E10" s="10" t="n">
        <v>2</v>
      </c>
      <c r="F10" s="11" t="n">
        <v>40</v>
      </c>
      <c r="G10" s="11" t="n">
        <v>60</v>
      </c>
      <c r="H10" s="11"/>
      <c r="I10" s="11"/>
      <c r="J10" s="11"/>
      <c r="K10" s="11"/>
      <c r="L10" s="11" t="n">
        <f aca="false">IF(L$6=0,0,VLOOKUP($A10,base!$A:$P,L$6+4,0))</f>
        <v>0</v>
      </c>
      <c r="M10" s="11" t="n">
        <f aca="false">IF(M$6=0,0,VLOOKUP($A10,base!$A:$P,M$6+4,0))</f>
        <v>0</v>
      </c>
      <c r="N10" s="11" t="n">
        <f aca="false">IF(N$6=0,0,VLOOKUP($A10,base!$A:$P,N$6+4,0))</f>
        <v>0</v>
      </c>
      <c r="O10" s="11" t="n">
        <f aca="false">IF(O$6=0,0,VLOOKUP($A10,base!$A:$P,O$6+4,0))</f>
        <v>0</v>
      </c>
      <c r="P10" s="11" t="n">
        <f aca="false">IF(P$6=0,0,VLOOKUP($A10,base!$A:$P,P$6+4,0))</f>
        <v>0</v>
      </c>
      <c r="Q10" s="83" t="n">
        <f aca="false">IF(Q$6=0,0,VLOOKUP($A10,base!$A:$P,Q$6+4,0))</f>
        <v>0</v>
      </c>
      <c r="R10" s="84"/>
      <c r="S10" s="85" t="n">
        <v>3623.89</v>
      </c>
      <c r="T10" s="86" t="n">
        <f aca="false">IF($S$28=0,0,(S10/$S$28)*100)</f>
        <v>1.25684431287564</v>
      </c>
      <c r="W10" s="87" t="n">
        <f aca="false">SUM(F10:Q10)</f>
        <v>100</v>
      </c>
    </row>
    <row r="11" customFormat="false" ht="15" hidden="false" customHeight="false" outlineLevel="0" collapsed="false">
      <c r="A11" s="80" t="str">
        <f aca="false">CONCATENATE($E$6,"|",B11)</f>
        <v>6|3</v>
      </c>
      <c r="B11" s="88" t="s">
        <v>4</v>
      </c>
      <c r="C11" s="82" t="s">
        <v>5</v>
      </c>
      <c r="D11" s="9"/>
      <c r="E11" s="10" t="n">
        <v>3</v>
      </c>
      <c r="F11" s="11" t="n">
        <v>10</v>
      </c>
      <c r="G11" s="11" t="n">
        <v>70</v>
      </c>
      <c r="H11" s="11" t="n">
        <v>20</v>
      </c>
      <c r="I11" s="11" t="n">
        <f aca="false">IF(I$6=0,0,VLOOKUP($A11,base!$A:$P,I$6+4,0))</f>
        <v>0</v>
      </c>
      <c r="J11" s="11" t="n">
        <f aca="false">IF(J$6=0,0,VLOOKUP($A11,base!$A:$P,J$6+4,0))</f>
        <v>0</v>
      </c>
      <c r="K11" s="11" t="n">
        <f aca="false">IF(K$6=0,0,VLOOKUP($A11,base!$A:$P,K$6+4,0))</f>
        <v>0</v>
      </c>
      <c r="L11" s="11" t="n">
        <f aca="false">IF(L$6=0,0,VLOOKUP($A11,base!$A:$P,L$6+4,0))</f>
        <v>0</v>
      </c>
      <c r="M11" s="11" t="n">
        <f aca="false">IF(M$6=0,0,VLOOKUP($A11,base!$A:$P,M$6+4,0))</f>
        <v>0</v>
      </c>
      <c r="N11" s="11" t="n">
        <f aca="false">IF(N$6=0,0,VLOOKUP($A11,base!$A:$P,N$6+4,0))</f>
        <v>0</v>
      </c>
      <c r="O11" s="11" t="n">
        <f aca="false">IF(O$6=0,0,VLOOKUP($A11,base!$A:$P,O$6+4,0))</f>
        <v>0</v>
      </c>
      <c r="P11" s="11" t="n">
        <f aca="false">IF(P$6=0,0,VLOOKUP($A11,base!$A:$P,P$6+4,0))</f>
        <v>0</v>
      </c>
      <c r="Q11" s="83" t="n">
        <f aca="false">IF(Q$6=0,0,VLOOKUP($A11,base!$A:$P,Q$6+4,0))</f>
        <v>0</v>
      </c>
      <c r="R11" s="84"/>
      <c r="S11" s="85" t="n">
        <v>10897.89</v>
      </c>
      <c r="T11" s="86" t="n">
        <f aca="false">IF($S$28=0,0,(S11/$S$28)*100)</f>
        <v>3.77962660810464</v>
      </c>
      <c r="W11" s="87" t="n">
        <f aca="false">SUM(F11:Q11)</f>
        <v>100</v>
      </c>
    </row>
    <row r="12" customFormat="false" ht="15" hidden="false" customHeight="false" outlineLevel="0" collapsed="false">
      <c r="A12" s="80" t="str">
        <f aca="false">CONCATENATE($E$6,"|",B12)</f>
        <v>6|4</v>
      </c>
      <c r="B12" s="88" t="s">
        <v>6</v>
      </c>
      <c r="C12" s="82" t="s">
        <v>7</v>
      </c>
      <c r="D12" s="9"/>
      <c r="E12" s="10" t="n">
        <v>4</v>
      </c>
      <c r="F12" s="11" t="n">
        <f aca="false">IF(E$6&lt;3,0,IF(F$6=0,0,VLOOKUP($A12,base!$A:$P,F$6+4,0)))</f>
        <v>10</v>
      </c>
      <c r="G12" s="11" t="n">
        <v>30</v>
      </c>
      <c r="H12" s="11" t="n">
        <v>50</v>
      </c>
      <c r="I12" s="11" t="n">
        <v>10</v>
      </c>
      <c r="J12" s="11"/>
      <c r="K12" s="11"/>
      <c r="L12" s="11" t="n">
        <f aca="false">IF(L$6=0,0,VLOOKUP($A12,base!$A:$P,L$6+4,0))</f>
        <v>0</v>
      </c>
      <c r="M12" s="11" t="n">
        <f aca="false">IF(M$6=0,0,VLOOKUP($A12,base!$A:$P,M$6+4,0))</f>
        <v>0</v>
      </c>
      <c r="N12" s="11" t="n">
        <f aca="false">IF(N$6=0,0,VLOOKUP($A12,base!$A:$P,N$6+4,0))</f>
        <v>0</v>
      </c>
      <c r="O12" s="11" t="n">
        <f aca="false">IF(O$6=0,0,VLOOKUP($A12,base!$A:$P,O$6+4,0))</f>
        <v>0</v>
      </c>
      <c r="P12" s="11" t="n">
        <f aca="false">IF(P$6=0,0,VLOOKUP($A12,base!$A:$P,P$6+4,0))</f>
        <v>0</v>
      </c>
      <c r="Q12" s="83" t="n">
        <f aca="false">IF(Q$6=0,0,VLOOKUP($A12,base!$A:$P,Q$6+4,0))</f>
        <v>0</v>
      </c>
      <c r="R12" s="84"/>
      <c r="S12" s="85" t="n">
        <f aca="false">4356.25+20573.82+8210.61+1678.88+14103.36+4613.73</f>
        <v>53536.65</v>
      </c>
      <c r="T12" s="86" t="n">
        <f aca="false">IF($S$28=0,0,(S12/$S$28)*100)</f>
        <v>18.5676811611041</v>
      </c>
      <c r="W12" s="87" t="n">
        <f aca="false">SUM(F12:Q12)</f>
        <v>100</v>
      </c>
    </row>
    <row r="13" customFormat="false" ht="15" hidden="false" customHeight="false" outlineLevel="0" collapsed="false">
      <c r="A13" s="80" t="str">
        <f aca="false">CONCATENATE($E$6,"|",B13)</f>
        <v>6|5</v>
      </c>
      <c r="B13" s="88" t="s">
        <v>8</v>
      </c>
      <c r="C13" s="82" t="s">
        <v>53</v>
      </c>
      <c r="D13" s="9"/>
      <c r="E13" s="10" t="n">
        <v>5</v>
      </c>
      <c r="F13" s="11"/>
      <c r="G13" s="11" t="n">
        <f aca="false">IF(E$6&lt;3,0,IF(G$6=0,0,VLOOKUP($A13,base!$A:$P,G$6+4,0)))</f>
        <v>10</v>
      </c>
      <c r="H13" s="11" t="n">
        <f aca="false">IF(H$6=0,0,VLOOKUP($A13,base!$A:$P,H$6+4,0))</f>
        <v>20</v>
      </c>
      <c r="I13" s="11" t="n">
        <f aca="false">IF(I$6=0,0,VLOOKUP($A13,base!$A:$P,I$6+4,0))</f>
        <v>30</v>
      </c>
      <c r="J13" s="11" t="n">
        <v>40</v>
      </c>
      <c r="K13" s="11"/>
      <c r="L13" s="11" t="n">
        <f aca="false">IF(L$6=0,0,VLOOKUP($A13,base!$A:$P,L$6+4,0))</f>
        <v>0</v>
      </c>
      <c r="M13" s="11" t="n">
        <f aca="false">IF(M$6=0,0,VLOOKUP($A13,base!$A:$P,M$6+4,0))</f>
        <v>0</v>
      </c>
      <c r="N13" s="11" t="n">
        <f aca="false">IF(N$6=0,0,VLOOKUP($A13,base!$A:$P,N$6+4,0))</f>
        <v>0</v>
      </c>
      <c r="O13" s="11" t="n">
        <f aca="false">IF(O$6=0,0,VLOOKUP($A13,base!$A:$P,O$6+4,0))</f>
        <v>0</v>
      </c>
      <c r="P13" s="11" t="n">
        <f aca="false">IF(P$6=0,0,VLOOKUP($A13,base!$A:$P,P$6+4,0))</f>
        <v>0</v>
      </c>
      <c r="Q13" s="83" t="n">
        <f aca="false">IF(Q$6=0,0,VLOOKUP($A13,base!$A:$P,Q$6+4,0))</f>
        <v>0</v>
      </c>
      <c r="R13" s="84"/>
      <c r="S13" s="85" t="n">
        <v>51361.09</v>
      </c>
      <c r="T13" s="86" t="n">
        <f aca="false">IF($S$28=0,0,(S13/$S$28)*100)</f>
        <v>17.813149369764</v>
      </c>
      <c r="W13" s="87" t="n">
        <f aca="false">SUM(F13:Q13)</f>
        <v>100</v>
      </c>
    </row>
    <row r="14" customFormat="false" ht="15" hidden="false" customHeight="false" outlineLevel="0" collapsed="false">
      <c r="A14" s="80" t="str">
        <f aca="false">CONCATENATE($E$6,"|",B14)</f>
        <v>6|6</v>
      </c>
      <c r="B14" s="88" t="s">
        <v>10</v>
      </c>
      <c r="C14" s="82" t="s">
        <v>54</v>
      </c>
      <c r="D14" s="9"/>
      <c r="E14" s="10" t="n">
        <v>3</v>
      </c>
      <c r="F14" s="11" t="n">
        <f aca="false">IF(E$6&lt;3,0,IF(F$6=0,0,VLOOKUP($A14,base!$A:$P,F$6+4,0)))</f>
        <v>0</v>
      </c>
      <c r="G14" s="11" t="n">
        <f aca="false">IF(E$6&lt;3,0,IF(G$6=0,0,VLOOKUP($A14,base!$A:$P,G$6+4,0)))</f>
        <v>0</v>
      </c>
      <c r="H14" s="11" t="n">
        <f aca="false">IF(H$6=0,0,VLOOKUP($A14,base!$A:$P,H$6+4,0))</f>
        <v>50</v>
      </c>
      <c r="I14" s="11" t="n">
        <f aca="false">IF(I$6=0,0,VLOOKUP($A14,base!$A:$P,I$6+4,0))</f>
        <v>50</v>
      </c>
      <c r="J14" s="11" t="n">
        <f aca="false">IF(J$6=0,0,VLOOKUP($A14,base!$A:$P,J$6+4,0))</f>
        <v>0</v>
      </c>
      <c r="K14" s="11" t="n">
        <f aca="false">IF(K$6=0,0,VLOOKUP($A14,base!$A:$P,K$6+4,0))</f>
        <v>0</v>
      </c>
      <c r="L14" s="11" t="n">
        <f aca="false">IF(L$6=0,0,VLOOKUP($A14,base!$A:$P,L$6+4,0))</f>
        <v>0</v>
      </c>
      <c r="M14" s="11" t="n">
        <f aca="false">IF(M$6=0,0,VLOOKUP($A14,base!$A:$P,M$6+4,0))</f>
        <v>0</v>
      </c>
      <c r="N14" s="11" t="n">
        <f aca="false">IF(N$6=0,0,VLOOKUP($A14,base!$A:$P,N$6+4,0))</f>
        <v>0</v>
      </c>
      <c r="O14" s="11" t="n">
        <f aca="false">IF(O$6=0,0,VLOOKUP($A14,base!$A:$P,O$6+4,0))</f>
        <v>0</v>
      </c>
      <c r="P14" s="11" t="n">
        <f aca="false">IF(P$6=0,0,VLOOKUP($A14,base!$A:$P,P$6+4,0))</f>
        <v>0</v>
      </c>
      <c r="Q14" s="83" t="n">
        <f aca="false">IF(Q$6=0,0,VLOOKUP($A14,base!$A:$P,Q$6+4,0))</f>
        <v>0</v>
      </c>
      <c r="R14" s="84"/>
      <c r="S14" s="85" t="n">
        <v>10770.34</v>
      </c>
      <c r="T14" s="86" t="n">
        <f aca="false">IF($S$28=0,0,(S14/$S$28)*100)</f>
        <v>3.73538947836083</v>
      </c>
      <c r="W14" s="87" t="n">
        <f aca="false">SUM(F14:Q14)</f>
        <v>100</v>
      </c>
    </row>
    <row r="15" customFormat="false" ht="15" hidden="false" customHeight="false" outlineLevel="0" collapsed="false">
      <c r="A15" s="80" t="str">
        <f aca="false">CONCATENATE($E$6,"|",B15)</f>
        <v>6|7</v>
      </c>
      <c r="B15" s="88" t="s">
        <v>12</v>
      </c>
      <c r="C15" s="82" t="s">
        <v>13</v>
      </c>
      <c r="D15" s="9"/>
      <c r="E15" s="10" t="n">
        <v>5</v>
      </c>
      <c r="F15" s="11" t="n">
        <f aca="false">IF(E$6&lt;3,0,IF(F$6=0,0,VLOOKUP($A15,base!$A:$P,F$6+4,0)))</f>
        <v>0</v>
      </c>
      <c r="G15" s="11" t="n">
        <f aca="false">IF(E$6&lt;3,0,IF(G$6=0,0,VLOOKUP($A15,base!$A:$P,G$6+4,0)))</f>
        <v>0</v>
      </c>
      <c r="H15" s="11"/>
      <c r="I15" s="11" t="n">
        <f aca="false">IF(I$6=0,0,VLOOKUP($A15,base!$A:$P,I$6+4,0))</f>
        <v>30</v>
      </c>
      <c r="J15" s="11" t="n">
        <v>50</v>
      </c>
      <c r="K15" s="11" t="n">
        <f aca="false">IF(K$6=0,0,VLOOKUP($A15,base!$A:$P,K$6+4,0))</f>
        <v>20</v>
      </c>
      <c r="L15" s="11" t="n">
        <f aca="false">IF(L$6=0,0,VLOOKUP($A15,base!$A:$P,L$6+4,0))</f>
        <v>0</v>
      </c>
      <c r="M15" s="11" t="n">
        <f aca="false">IF(M$6=0,0,VLOOKUP($A15,base!$A:$P,M$6+4,0))</f>
        <v>0</v>
      </c>
      <c r="N15" s="11" t="n">
        <f aca="false">IF(N$6=0,0,VLOOKUP($A15,base!$A:$P,N$6+4,0))</f>
        <v>0</v>
      </c>
      <c r="O15" s="11" t="n">
        <f aca="false">IF(O$6=0,0,VLOOKUP($A15,base!$A:$P,O$6+4,0))</f>
        <v>0</v>
      </c>
      <c r="P15" s="11" t="n">
        <f aca="false">IF(P$6=0,0,VLOOKUP($A15,base!$A:$P,P$6+4,0))</f>
        <v>0</v>
      </c>
      <c r="Q15" s="83" t="n">
        <f aca="false">IF(Q$6=0,0,VLOOKUP($A15,base!$A:$P,Q$6+4,0))</f>
        <v>0</v>
      </c>
      <c r="R15" s="84"/>
      <c r="S15" s="85" t="n">
        <f aca="false">33272.11</f>
        <v>33272.11</v>
      </c>
      <c r="T15" s="86" t="n">
        <f aca="false">IF($S$28=0,0,(S15/$S$28)*100)</f>
        <v>11.5394954678185</v>
      </c>
      <c r="W15" s="87" t="n">
        <f aca="false">SUM(F15:Q15)</f>
        <v>100</v>
      </c>
    </row>
    <row r="16" customFormat="false" ht="15" hidden="false" customHeight="false" outlineLevel="0" collapsed="false">
      <c r="A16" s="80" t="str">
        <f aca="false">CONCATENATE($E$6,"|",B16)</f>
        <v>6|8</v>
      </c>
      <c r="B16" s="88" t="s">
        <v>14</v>
      </c>
      <c r="C16" s="82" t="s">
        <v>15</v>
      </c>
      <c r="D16" s="9"/>
      <c r="E16" s="10" t="n">
        <v>6</v>
      </c>
      <c r="F16" s="11" t="n">
        <f aca="false">IF(E$6&lt;3,0,IF(F$6=0,0,VLOOKUP($A16,base!$A:$P,F$6+4,0)))</f>
        <v>10</v>
      </c>
      <c r="G16" s="11" t="n">
        <f aca="false">IF(E$6&lt;3,0,IF(G$6=0,0,VLOOKUP($A16,base!$A:$P,G$6+4,0)))</f>
        <v>10</v>
      </c>
      <c r="H16" s="11" t="n">
        <f aca="false">IF(H$6=0,0,VLOOKUP($A16,base!$A:$P,H$6+4,0))</f>
        <v>20</v>
      </c>
      <c r="I16" s="11" t="n">
        <f aca="false">IF(I$6=0,0,VLOOKUP($A16,base!$A:$P,I$6+4,0))</f>
        <v>20</v>
      </c>
      <c r="J16" s="11" t="n">
        <f aca="false">IF(J$6=0,0,VLOOKUP($A16,base!$A:$P,J$6+4,0))</f>
        <v>20</v>
      </c>
      <c r="K16" s="11" t="n">
        <f aca="false">IF(K$6=0,0,VLOOKUP($A16,base!$A:$P,K$6+4,0))</f>
        <v>20</v>
      </c>
      <c r="L16" s="11" t="n">
        <f aca="false">IF(L$6=0,0,VLOOKUP($A16,base!$A:$P,L$6+4,0))</f>
        <v>0</v>
      </c>
      <c r="M16" s="11" t="n">
        <f aca="false">IF(M$6=0,0,VLOOKUP($A16,base!$A:$P,M$6+4,0))</f>
        <v>0</v>
      </c>
      <c r="N16" s="11" t="n">
        <f aca="false">IF(N$6=0,0,VLOOKUP($A16,base!$A:$P,N$6+4,0))</f>
        <v>0</v>
      </c>
      <c r="O16" s="11" t="n">
        <f aca="false">IF(O$6=0,0,VLOOKUP($A16,base!$A:$P,O$6+4,0))</f>
        <v>0</v>
      </c>
      <c r="P16" s="11" t="n">
        <f aca="false">IF(P$6=0,0,VLOOKUP($A16,base!$A:$P,P$6+4,0))</f>
        <v>0</v>
      </c>
      <c r="Q16" s="83" t="n">
        <f aca="false">IF(Q$6=0,0,VLOOKUP($A16,base!$A:$P,Q$6+4,0))</f>
        <v>0</v>
      </c>
      <c r="R16" s="84"/>
      <c r="S16" s="85" t="n">
        <v>12533.61</v>
      </c>
      <c r="T16" s="86" t="n">
        <f aca="false">IF($S$28=0,0,(S16/$S$28)*100)</f>
        <v>4.34693008019042</v>
      </c>
      <c r="W16" s="87" t="n">
        <f aca="false">SUM(F16:Q16)</f>
        <v>100</v>
      </c>
    </row>
    <row r="17" customFormat="false" ht="15" hidden="false" customHeight="false" outlineLevel="0" collapsed="false">
      <c r="A17" s="80" t="str">
        <f aca="false">CONCATENATE($E$6,"|",B17)</f>
        <v>6|9</v>
      </c>
      <c r="B17" s="88" t="s">
        <v>16</v>
      </c>
      <c r="C17" s="82" t="s">
        <v>55</v>
      </c>
      <c r="D17" s="9"/>
      <c r="E17" s="10" t="n">
        <v>6</v>
      </c>
      <c r="F17" s="11" t="n">
        <f aca="false">IF(E$6&lt;3,0,IF(F$6=0,0,VLOOKUP($A17,base!$A:$P,F$6+4,0)))</f>
        <v>10</v>
      </c>
      <c r="G17" s="11" t="n">
        <f aca="false">IF(E$6&lt;3,0,IF(G$6=0,0,VLOOKUP($A17,base!$A:$P,G$6+4,0)))</f>
        <v>20</v>
      </c>
      <c r="H17" s="11" t="n">
        <f aca="false">IF(H$6=0,0,VLOOKUP($A17,base!$A:$P,H$6+4,0))</f>
        <v>20</v>
      </c>
      <c r="I17" s="11" t="n">
        <f aca="false">IF(I$6=0,0,VLOOKUP($A17,base!$A:$P,I$6+4,0))</f>
        <v>20</v>
      </c>
      <c r="J17" s="11" t="n">
        <f aca="false">IF(J$6=0,0,VLOOKUP($A17,base!$A:$P,J$6+4,0))</f>
        <v>20</v>
      </c>
      <c r="K17" s="11" t="n">
        <f aca="false">IF(K$6=0,0,VLOOKUP($A17,base!$A:$P,K$6+4,0))</f>
        <v>10</v>
      </c>
      <c r="L17" s="11" t="n">
        <f aca="false">IF(L$6=0,0,VLOOKUP($A17,base!$A:$P,L$6+4,0))</f>
        <v>0</v>
      </c>
      <c r="M17" s="11" t="n">
        <f aca="false">IF(M$6=0,0,VLOOKUP($A17,base!$A:$P,M$6+4,0))</f>
        <v>0</v>
      </c>
      <c r="N17" s="11" t="n">
        <f aca="false">IF(N$6=0,0,VLOOKUP($A17,base!$A:$P,N$6+4,0))</f>
        <v>0</v>
      </c>
      <c r="O17" s="11" t="n">
        <f aca="false">IF(O$6=0,0,VLOOKUP($A17,base!$A:$P,O$6+4,0))</f>
        <v>0</v>
      </c>
      <c r="P17" s="11" t="n">
        <f aca="false">IF(P$6=0,0,VLOOKUP($A17,base!$A:$P,P$6+4,0))</f>
        <v>0</v>
      </c>
      <c r="Q17" s="83" t="n">
        <f aca="false">IF(Q$6=0,0,VLOOKUP($A17,base!$A:$P,Q$6+4,0))</f>
        <v>0</v>
      </c>
      <c r="R17" s="84"/>
      <c r="S17" s="85" t="n">
        <f aca="false">7735.18+2867.34+1020.75</f>
        <v>11623.27</v>
      </c>
      <c r="T17" s="86" t="n">
        <f aca="false">IF($S$28=0,0,(S17/$S$28)*100)</f>
        <v>4.03120425744657</v>
      </c>
      <c r="W17" s="87" t="n">
        <f aca="false">SUM(F17:Q17)</f>
        <v>100</v>
      </c>
    </row>
    <row r="18" customFormat="false" ht="15" hidden="false" customHeight="false" outlineLevel="0" collapsed="false">
      <c r="A18" s="80" t="str">
        <f aca="false">CONCATENATE($E$6,"|",B18)</f>
        <v>6|10</v>
      </c>
      <c r="B18" s="88" t="s">
        <v>18</v>
      </c>
      <c r="C18" s="82" t="s">
        <v>19</v>
      </c>
      <c r="D18" s="9"/>
      <c r="E18" s="10"/>
      <c r="F18" s="11" t="n">
        <f aca="false">IF(E$6&lt;3,0,IF(F$6=0,0,VLOOKUP($A18,base!$A:$P,F$6+4,0)))</f>
        <v>0</v>
      </c>
      <c r="G18" s="11" t="n">
        <f aca="false">IF(E$6&lt;3,0,IF(G$6=0,0,VLOOKUP($A18,base!$A:$P,G$6+4,0)))</f>
        <v>0</v>
      </c>
      <c r="H18" s="11" t="n">
        <f aca="false">IF(H$6=0,0,VLOOKUP($A18,base!$A:$P,H$6+4,0))</f>
        <v>20</v>
      </c>
      <c r="I18" s="11" t="n">
        <f aca="false">IF(I$6=0,0,VLOOKUP($A18,base!$A:$P,I$6+4,0))</f>
        <v>30</v>
      </c>
      <c r="J18" s="11" t="n">
        <f aca="false">IF(J$6=0,0,VLOOKUP($A18,base!$A:$P,J$6+4,0))</f>
        <v>30</v>
      </c>
      <c r="K18" s="11" t="n">
        <f aca="false">IF(K$6=0,0,VLOOKUP($A18,base!$A:$P,K$6+4,0))</f>
        <v>20</v>
      </c>
      <c r="L18" s="11" t="n">
        <f aca="false">IF(L$6=0,0,VLOOKUP($A18,base!$A:$P,L$6+4,0))</f>
        <v>0</v>
      </c>
      <c r="M18" s="11" t="n">
        <f aca="false">IF(M$6=0,0,VLOOKUP($A18,base!$A:$P,M$6+4,0))</f>
        <v>0</v>
      </c>
      <c r="N18" s="11" t="n">
        <f aca="false">IF(N$6=0,0,VLOOKUP($A18,base!$A:$P,N$6+4,0))</f>
        <v>0</v>
      </c>
      <c r="O18" s="11" t="n">
        <f aca="false">IF(O$6=0,0,VLOOKUP($A18,base!$A:$P,O$6+4,0))</f>
        <v>0</v>
      </c>
      <c r="P18" s="11" t="n">
        <f aca="false">IF(P$6=0,0,VLOOKUP($A18,base!$A:$P,P$6+4,0))</f>
        <v>0</v>
      </c>
      <c r="Q18" s="83" t="n">
        <f aca="false">IF(Q$6=0,0,VLOOKUP($A18,base!$A:$P,Q$6+4,0))</f>
        <v>0</v>
      </c>
      <c r="R18" s="84"/>
      <c r="S18" s="85" t="n">
        <f aca="false">32137.43+36656.37+23319.17</f>
        <v>92112.97</v>
      </c>
      <c r="T18" s="86" t="n">
        <f aca="false">IF($S$28=0,0,(S18/$S$28)*100)</f>
        <v>31.9467926693648</v>
      </c>
      <c r="W18" s="87" t="n">
        <f aca="false">SUM(F18:Q18)</f>
        <v>100</v>
      </c>
    </row>
    <row r="19" customFormat="false" ht="15" hidden="false" customHeight="false" outlineLevel="0" collapsed="false">
      <c r="A19" s="80" t="str">
        <f aca="false">CONCATENATE($E$6,"|",B19)</f>
        <v>6|12</v>
      </c>
      <c r="B19" s="88" t="s">
        <v>22</v>
      </c>
      <c r="C19" s="82" t="s">
        <v>23</v>
      </c>
      <c r="D19" s="9"/>
      <c r="E19" s="10"/>
      <c r="F19" s="11"/>
      <c r="G19" s="11"/>
      <c r="H19" s="11"/>
      <c r="I19" s="11"/>
      <c r="J19" s="11"/>
      <c r="K19" s="11" t="n">
        <v>100</v>
      </c>
      <c r="L19" s="11" t="n">
        <f aca="false">IF(L$6=0,0,VLOOKUP($A19,base!$A:$P,L$6+4,0))</f>
        <v>0</v>
      </c>
      <c r="M19" s="11" t="n">
        <f aca="false">IF(M$6=0,0,VLOOKUP($A19,base!$A:$P,M$6+4,0))</f>
        <v>0</v>
      </c>
      <c r="N19" s="11" t="n">
        <f aca="false">IF(N$6=0,0,VLOOKUP($A19,base!$A:$P,N$6+4,0))</f>
        <v>0</v>
      </c>
      <c r="O19" s="11" t="n">
        <f aca="false">IF(O$6=0,0,VLOOKUP($A19,base!$A:$P,O$6+4,0))</f>
        <v>0</v>
      </c>
      <c r="P19" s="11" t="n">
        <f aca="false">IF(P$6=0,0,VLOOKUP($A19,base!$A:$P,P$6+4,0))</f>
        <v>0</v>
      </c>
      <c r="Q19" s="83" t="n">
        <f aca="false">IF(Q$6=0,0,VLOOKUP($A19,base!$A:$P,Q$6+4,0))</f>
        <v>0</v>
      </c>
      <c r="R19" s="84"/>
      <c r="S19" s="85" t="n">
        <v>512.2</v>
      </c>
      <c r="T19" s="86" t="n">
        <f aca="false">IF($S$28=0,0,(S19/$S$28)*100)</f>
        <v>0.177642162718764</v>
      </c>
      <c r="W19" s="87" t="n">
        <f aca="false">SUM(F19:Q19)</f>
        <v>100</v>
      </c>
    </row>
    <row r="20" customFormat="false" ht="15" hidden="true" customHeight="false" outlineLevel="0" collapsed="false">
      <c r="A20" s="22"/>
      <c r="B20" s="89"/>
      <c r="C20" s="90"/>
      <c r="D20" s="90"/>
      <c r="E20" s="10"/>
      <c r="F20" s="11" t="e">
        <f aca="false">IF(F$6=0,0,VLOOKUP($A20,base!$A:$P,F$6+4,0))</f>
        <v>#N/A</v>
      </c>
      <c r="G20" s="16"/>
      <c r="H20" s="16"/>
      <c r="I20" s="16"/>
      <c r="J20" s="16"/>
      <c r="K20" s="15"/>
      <c r="L20" s="15"/>
      <c r="M20" s="15"/>
      <c r="N20" s="15"/>
      <c r="O20" s="15"/>
      <c r="P20" s="15"/>
      <c r="Q20" s="15"/>
      <c r="R20" s="12"/>
      <c r="S20" s="91"/>
      <c r="T20" s="86" t="n">
        <f aca="false">IF($S$28=0,0,(S20/$S$28)*100)</f>
        <v>0</v>
      </c>
    </row>
    <row r="21" customFormat="false" ht="15" hidden="true" customHeight="false" outlineLevel="0" collapsed="false">
      <c r="A21" s="22"/>
      <c r="B21" s="89"/>
      <c r="C21" s="90"/>
      <c r="D21" s="90"/>
      <c r="E21" s="10"/>
      <c r="F21" s="11" t="e">
        <f aca="false">IF(F$6=0,0,VLOOKUP($A21,base!$A:$P,F$6+4,0))</f>
        <v>#N/A</v>
      </c>
      <c r="G21" s="16"/>
      <c r="H21" s="16"/>
      <c r="I21" s="16"/>
      <c r="J21" s="16"/>
      <c r="K21" s="15"/>
      <c r="L21" s="15"/>
      <c r="M21" s="15"/>
      <c r="N21" s="15"/>
      <c r="O21" s="15"/>
      <c r="P21" s="15"/>
      <c r="Q21" s="15"/>
      <c r="R21" s="12"/>
      <c r="S21" s="91"/>
      <c r="T21" s="86" t="n">
        <f aca="false">IF($S$28=0,0,(S21/$S$28)*100)</f>
        <v>0</v>
      </c>
    </row>
    <row r="22" customFormat="false" ht="15" hidden="true" customHeight="false" outlineLevel="0" collapsed="false">
      <c r="A22" s="22"/>
      <c r="B22" s="89"/>
      <c r="C22" s="90"/>
      <c r="D22" s="90"/>
      <c r="E22" s="10"/>
      <c r="F22" s="11" t="e">
        <f aca="false">IF(F$6=0,0,VLOOKUP($A22,base!$A:$P,F$6+4,0))</f>
        <v>#N/A</v>
      </c>
      <c r="G22" s="16"/>
      <c r="H22" s="16"/>
      <c r="I22" s="16"/>
      <c r="J22" s="16"/>
      <c r="K22" s="15"/>
      <c r="L22" s="15"/>
      <c r="M22" s="15"/>
      <c r="N22" s="15"/>
      <c r="O22" s="15"/>
      <c r="P22" s="15"/>
      <c r="Q22" s="15"/>
      <c r="R22" s="12"/>
      <c r="S22" s="91"/>
      <c r="T22" s="86" t="n">
        <f aca="false">IF($S$28=0,0,(S22/$S$28)*100)</f>
        <v>0</v>
      </c>
    </row>
    <row r="23" customFormat="false" ht="15" hidden="true" customHeight="false" outlineLevel="0" collapsed="false">
      <c r="A23" s="22"/>
      <c r="B23" s="89"/>
      <c r="C23" s="90"/>
      <c r="D23" s="90"/>
      <c r="E23" s="10"/>
      <c r="F23" s="11" t="e">
        <f aca="false">IF(F$6=0,0,VLOOKUP($A23,base!$A:$P,F$6+4,0))</f>
        <v>#N/A</v>
      </c>
      <c r="G23" s="16"/>
      <c r="H23" s="16"/>
      <c r="I23" s="16"/>
      <c r="J23" s="16"/>
      <c r="K23" s="15"/>
      <c r="L23" s="15"/>
      <c r="M23" s="15"/>
      <c r="N23" s="15"/>
      <c r="O23" s="15"/>
      <c r="P23" s="15"/>
      <c r="Q23" s="15"/>
      <c r="R23" s="12"/>
      <c r="S23" s="91"/>
      <c r="T23" s="86" t="n">
        <f aca="false">IF($S$28=0,0,(S23/$S$28)*100)</f>
        <v>0</v>
      </c>
    </row>
    <row r="24" customFormat="false" ht="15" hidden="true" customHeight="false" outlineLevel="0" collapsed="false">
      <c r="A24" s="22"/>
      <c r="B24" s="89"/>
      <c r="C24" s="90"/>
      <c r="D24" s="90"/>
      <c r="E24" s="10"/>
      <c r="F24" s="11" t="e">
        <f aca="false">IF(F$6=0,0,VLOOKUP($A24,base!$A:$P,F$6+4,0))</f>
        <v>#N/A</v>
      </c>
      <c r="G24" s="16"/>
      <c r="H24" s="16"/>
      <c r="I24" s="16"/>
      <c r="J24" s="16"/>
      <c r="K24" s="15"/>
      <c r="L24" s="15"/>
      <c r="M24" s="15"/>
      <c r="N24" s="15"/>
      <c r="O24" s="15"/>
      <c r="P24" s="15"/>
      <c r="Q24" s="15"/>
      <c r="R24" s="12"/>
      <c r="S24" s="91"/>
      <c r="T24" s="86" t="n">
        <f aca="false">IF($S$28=0,0,(S24/$S$28)*100)</f>
        <v>0</v>
      </c>
    </row>
    <row r="25" customFormat="false" ht="15" hidden="true" customHeight="false" outlineLevel="0" collapsed="false">
      <c r="A25" s="22"/>
      <c r="B25" s="89"/>
      <c r="C25" s="90"/>
      <c r="D25" s="90"/>
      <c r="E25" s="10"/>
      <c r="F25" s="11" t="e">
        <f aca="false">IF(F$6=0,0,VLOOKUP($A25,base!$A:$P,F$6+4,0))</f>
        <v>#N/A</v>
      </c>
      <c r="G25" s="16"/>
      <c r="H25" s="16"/>
      <c r="I25" s="16"/>
      <c r="J25" s="16"/>
      <c r="K25" s="15"/>
      <c r="L25" s="15"/>
      <c r="M25" s="15"/>
      <c r="N25" s="15"/>
      <c r="O25" s="15"/>
      <c r="P25" s="15"/>
      <c r="Q25" s="15"/>
      <c r="R25" s="12"/>
      <c r="S25" s="91"/>
      <c r="T25" s="86" t="n">
        <f aca="false">IF($S$28=0,0,(S25/$S$28)*100)</f>
        <v>0</v>
      </c>
    </row>
    <row r="26" customFormat="false" ht="15" hidden="true" customHeight="false" outlineLevel="0" collapsed="false">
      <c r="A26" s="22"/>
      <c r="B26" s="89"/>
      <c r="C26" s="90"/>
      <c r="D26" s="90"/>
      <c r="E26" s="10"/>
      <c r="F26" s="11" t="e">
        <f aca="false">IF(F$6=0,0,VLOOKUP($A26,base!$A:$P,F$6+4,0))</f>
        <v>#N/A</v>
      </c>
      <c r="G26" s="16"/>
      <c r="H26" s="16"/>
      <c r="I26" s="16"/>
      <c r="J26" s="16"/>
      <c r="K26" s="15"/>
      <c r="L26" s="15"/>
      <c r="M26" s="15"/>
      <c r="N26" s="15"/>
      <c r="O26" s="15"/>
      <c r="P26" s="15"/>
      <c r="Q26" s="15"/>
      <c r="R26" s="12"/>
      <c r="S26" s="91"/>
      <c r="T26" s="86" t="n">
        <f aca="false">IF($S$28=0,0,(S26/$S$28)*100)</f>
        <v>0</v>
      </c>
    </row>
    <row r="27" customFormat="false" ht="15" hidden="false" customHeight="false" outlineLevel="0" collapsed="false">
      <c r="A27" s="22"/>
      <c r="B27" s="92"/>
      <c r="C27" s="93"/>
      <c r="D27" s="93"/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5"/>
      <c r="T27" s="96"/>
    </row>
    <row r="28" customFormat="false" ht="15" hidden="false" customHeight="false" outlineLevel="0" collapsed="false">
      <c r="A28" s="22"/>
      <c r="B28" s="97"/>
      <c r="C28" s="98" t="s">
        <v>56</v>
      </c>
      <c r="D28" s="98" t="s">
        <v>56</v>
      </c>
      <c r="E28" s="98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100" t="n">
        <f aca="false">SUM(S9:S27)</f>
        <v>288332.45</v>
      </c>
      <c r="T28" s="101" t="n">
        <f aca="false">SUM(T9:T26)</f>
        <v>100</v>
      </c>
    </row>
    <row r="29" customFormat="false" ht="18" hidden="false" customHeight="false" outlineLevel="0" collapsed="false">
      <c r="A29" s="22"/>
      <c r="B29" s="102" t="s">
        <v>57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</row>
    <row r="30" customFormat="false" ht="15" hidden="false" customHeight="false" outlineLevel="0" collapsed="false">
      <c r="A30" s="22"/>
      <c r="B30" s="103" t="s">
        <v>48</v>
      </c>
      <c r="C30" s="104"/>
      <c r="D30" s="104"/>
      <c r="E30" s="104"/>
      <c r="F30" s="105" t="s">
        <v>58</v>
      </c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63" t="s">
        <v>59</v>
      </c>
      <c r="S30" s="106" t="s">
        <v>46</v>
      </c>
      <c r="T30" s="107" t="s">
        <v>47</v>
      </c>
    </row>
    <row r="31" customFormat="false" ht="15" hidden="false" customHeight="false" outlineLevel="0" collapsed="false">
      <c r="A31" s="22"/>
      <c r="B31" s="108"/>
      <c r="C31" s="109"/>
      <c r="D31" s="110"/>
      <c r="E31" s="110"/>
      <c r="F31" s="111" t="n">
        <f aca="false">F6</f>
        <v>1</v>
      </c>
      <c r="G31" s="111" t="n">
        <f aca="false">G6</f>
        <v>2</v>
      </c>
      <c r="H31" s="111" t="n">
        <f aca="false">H6</f>
        <v>3</v>
      </c>
      <c r="I31" s="111" t="n">
        <f aca="false">I6</f>
        <v>4</v>
      </c>
      <c r="J31" s="111" t="n">
        <f aca="false">J6</f>
        <v>5</v>
      </c>
      <c r="K31" s="111" t="n">
        <f aca="false">K6</f>
        <v>6</v>
      </c>
      <c r="L31" s="111" t="n">
        <f aca="false">L16</f>
        <v>0</v>
      </c>
      <c r="M31" s="111" t="n">
        <f aca="false">M16</f>
        <v>0</v>
      </c>
      <c r="N31" s="111" t="n">
        <f aca="false">N16</f>
        <v>0</v>
      </c>
      <c r="O31" s="111" t="n">
        <f aca="false">O16</f>
        <v>0</v>
      </c>
      <c r="P31" s="111" t="n">
        <f aca="false">P16</f>
        <v>0</v>
      </c>
      <c r="Q31" s="112" t="n">
        <f aca="false">Q16</f>
        <v>0</v>
      </c>
      <c r="R31" s="113" t="s">
        <v>60</v>
      </c>
      <c r="S31" s="114" t="s">
        <v>48</v>
      </c>
      <c r="T31" s="115" t="s">
        <v>48</v>
      </c>
    </row>
    <row r="32" customFormat="false" ht="15" hidden="false" customHeight="false" outlineLevel="0" collapsed="false">
      <c r="A32" s="22"/>
      <c r="B32" s="116" t="s">
        <v>61</v>
      </c>
      <c r="C32" s="117" t="s">
        <v>62</v>
      </c>
      <c r="D32" s="118" t="s">
        <v>63</v>
      </c>
      <c r="E32" s="119" t="s">
        <v>64</v>
      </c>
      <c r="F32" s="120" t="n">
        <f aca="false">((F9/100)*$S$9)*$T$2</f>
        <v>7711.38303061947</v>
      </c>
      <c r="G32" s="120" t="n">
        <f aca="false">((G9/100)*$S$9)*$T$2</f>
        <v>0</v>
      </c>
      <c r="H32" s="120" t="n">
        <f aca="false">((H9/100)*$S$9)*$T$2</f>
        <v>0</v>
      </c>
      <c r="I32" s="120" t="n">
        <f aca="false">((I9/100)*$S$9)*$T$2</f>
        <v>0</v>
      </c>
      <c r="J32" s="120" t="n">
        <f aca="false">((J9/100)*$S$9)*$T$2</f>
        <v>0</v>
      </c>
      <c r="K32" s="120" t="n">
        <f aca="false">((K9/100)*$S$9)*$T$2</f>
        <v>0</v>
      </c>
      <c r="L32" s="120" t="n">
        <f aca="false">((L9/100)*$S$9)*$T$2</f>
        <v>0</v>
      </c>
      <c r="M32" s="120" t="n">
        <f aca="false">((M9/100)*$S$9)*$T$2</f>
        <v>0</v>
      </c>
      <c r="N32" s="120" t="n">
        <f aca="false">((N9/100)*$S$9)*$T$2</f>
        <v>0</v>
      </c>
      <c r="O32" s="120" t="n">
        <f aca="false">((O9/100)*$S$9)*$T$2</f>
        <v>0</v>
      </c>
      <c r="P32" s="120" t="n">
        <f aca="false">((P9/100)*$S$9)*$T$2</f>
        <v>0</v>
      </c>
      <c r="Q32" s="120" t="n">
        <f aca="false">((Q9/100)*$S$9)*$T$2</f>
        <v>0</v>
      </c>
      <c r="R32" s="121" t="n">
        <f aca="false">COUNTIF(F32:Q32,"&gt;0")</f>
        <v>1</v>
      </c>
      <c r="S32" s="122" t="n">
        <f aca="false">SUM(F32:Q32)</f>
        <v>7711.38303061947</v>
      </c>
      <c r="T32" s="123" t="n">
        <f aca="false">IF($S$60=0,0,(S32/$S$60))</f>
        <v>0.0267447629658732</v>
      </c>
    </row>
    <row r="33" customFormat="false" ht="15" hidden="false" customHeight="false" outlineLevel="0" collapsed="false">
      <c r="A33" s="22"/>
      <c r="B33" s="116" t="s">
        <v>65</v>
      </c>
      <c r="C33" s="124" t="s">
        <v>66</v>
      </c>
      <c r="D33" s="118" t="s">
        <v>67</v>
      </c>
      <c r="E33" s="119" t="s">
        <v>64</v>
      </c>
      <c r="F33" s="120" t="n">
        <f aca="false">((F9/100)*$S$9)*T3</f>
        <v>377.046969380526</v>
      </c>
      <c r="G33" s="120" t="n">
        <f aca="false">((G9/100)*$S$9)*U3</f>
        <v>0</v>
      </c>
      <c r="H33" s="120" t="n">
        <f aca="false">((H9/100)*$S$9)*V3</f>
        <v>0</v>
      </c>
      <c r="I33" s="120" t="n">
        <f aca="false">((I9/100)*$S$9)*W3</f>
        <v>0</v>
      </c>
      <c r="J33" s="120" t="n">
        <f aca="false">((J9/100)*$S$9)*X3</f>
        <v>0</v>
      </c>
      <c r="K33" s="120" t="n">
        <f aca="false">((K9/100)*$S$9)*Y3</f>
        <v>0</v>
      </c>
      <c r="L33" s="120" t="n">
        <f aca="false">((L9/100)*$S$9)*Z3</f>
        <v>0</v>
      </c>
      <c r="M33" s="120" t="n">
        <f aca="false">((M9/100)*$S$9)*AA3</f>
        <v>0</v>
      </c>
      <c r="N33" s="120" t="n">
        <f aca="false">((N9/100)*$S$9)*AB3</f>
        <v>0</v>
      </c>
      <c r="O33" s="120" t="n">
        <f aca="false">((O9/100)*$S$9)*AC3</f>
        <v>0</v>
      </c>
      <c r="P33" s="120" t="n">
        <f aca="false">((P9/100)*$S$9)*AD3</f>
        <v>0</v>
      </c>
      <c r="Q33" s="120" t="n">
        <f aca="false">((Q9/100)*$S$9)*AE3</f>
        <v>0</v>
      </c>
      <c r="R33" s="125" t="n">
        <f aca="false">COUNTIF(F33:Q33,"&gt;0")</f>
        <v>1</v>
      </c>
      <c r="S33" s="122" t="n">
        <f aca="false">SUM(F33:Q33)</f>
        <v>377.046969380526</v>
      </c>
      <c r="T33" s="123" t="n">
        <f aca="false">IF($S$60=0,0,(S33/$S$60))</f>
        <v>0.00130768135664413</v>
      </c>
      <c r="U33" s="126"/>
    </row>
    <row r="34" customFormat="false" ht="15" hidden="false" customHeight="false" outlineLevel="0" collapsed="false">
      <c r="A34" s="22"/>
      <c r="B34" s="116" t="s">
        <v>68</v>
      </c>
      <c r="C34" s="127" t="s">
        <v>69</v>
      </c>
      <c r="D34" s="119" t="s">
        <v>63</v>
      </c>
      <c r="E34" s="119" t="s">
        <v>64</v>
      </c>
      <c r="F34" s="120" t="n">
        <f aca="false">((F10/100)*$S$10)*$T$2</f>
        <v>1381.98408595149</v>
      </c>
      <c r="G34" s="120" t="n">
        <f aca="false">((G10/100)*$S$10)*$T$2</f>
        <v>2072.97612892724</v>
      </c>
      <c r="H34" s="120" t="n">
        <f aca="false">((H10/100)*$S$10)*$T$2</f>
        <v>0</v>
      </c>
      <c r="I34" s="120" t="n">
        <f aca="false">((I11/100)*$S$9)*$T$2</f>
        <v>0</v>
      </c>
      <c r="J34" s="120" t="n">
        <f aca="false">((J11/100)*$S$9)*$T$2</f>
        <v>0</v>
      </c>
      <c r="K34" s="120" t="n">
        <f aca="false">((K11/100)*$S$9)*$T$2</f>
        <v>0</v>
      </c>
      <c r="L34" s="120" t="n">
        <f aca="false">((L11/100)*$S$9)*$T$2</f>
        <v>0</v>
      </c>
      <c r="M34" s="120" t="n">
        <f aca="false">((M11/100)*$S$9)*$T$2</f>
        <v>0</v>
      </c>
      <c r="N34" s="120" t="n">
        <f aca="false">((N11/100)*$S$9)*$T$2</f>
        <v>0</v>
      </c>
      <c r="O34" s="120" t="n">
        <f aca="false">((O11/100)*$S$9)*$T$2</f>
        <v>0</v>
      </c>
      <c r="P34" s="120" t="n">
        <f aca="false">((P11/100)*$S$9)*$T$2</f>
        <v>0</v>
      </c>
      <c r="Q34" s="120" t="n">
        <f aca="false">((Q11/100)*$S$9)*$T$2</f>
        <v>0</v>
      </c>
      <c r="R34" s="125" t="n">
        <f aca="false">COUNTIF(F34:Q34,"&gt;0")</f>
        <v>2</v>
      </c>
      <c r="S34" s="122" t="n">
        <f aca="false">SUM(F34:Q34)</f>
        <v>3454.96021487873</v>
      </c>
      <c r="T34" s="123" t="n">
        <f aca="false">IF($S$60=0,0,(S34/$S$60))</f>
        <v>0.0119825576860278</v>
      </c>
    </row>
    <row r="35" customFormat="false" ht="15" hidden="false" customHeight="false" outlineLevel="0" collapsed="false">
      <c r="A35" s="22"/>
      <c r="B35" s="116" t="s">
        <v>70</v>
      </c>
      <c r="C35" s="128" t="s">
        <v>71</v>
      </c>
      <c r="D35" s="119" t="s">
        <v>67</v>
      </c>
      <c r="E35" s="119" t="s">
        <v>64</v>
      </c>
      <c r="F35" s="120" t="n">
        <f aca="false">((F10/100)*$S$10)*T3</f>
        <v>67.5719140485061</v>
      </c>
      <c r="G35" s="120" t="n">
        <f aca="false">((G10/100)*$S$10)*T3</f>
        <v>101.357871072759</v>
      </c>
      <c r="H35" s="120" t="n">
        <f aca="false">((H10/100)*$S$10)*V3</f>
        <v>0</v>
      </c>
      <c r="I35" s="120" t="n">
        <f aca="false">((I10/100)*$S$10)*W3</f>
        <v>0</v>
      </c>
      <c r="J35" s="120" t="n">
        <f aca="false">((J10/100)*$S$10)*X3</f>
        <v>0</v>
      </c>
      <c r="K35" s="120" t="n">
        <f aca="false">((K11/100)*$S$9)*Y3</f>
        <v>0</v>
      </c>
      <c r="L35" s="120" t="n">
        <f aca="false">((L11/100)*$S$9)*Z3</f>
        <v>0</v>
      </c>
      <c r="M35" s="120" t="n">
        <f aca="false">((M11/100)*$S$9)*AA3</f>
        <v>0</v>
      </c>
      <c r="N35" s="120" t="n">
        <f aca="false">((N11/100)*$S$9)*AB3</f>
        <v>0</v>
      </c>
      <c r="O35" s="120" t="n">
        <f aca="false">((O11/100)*$S$9)*AC3</f>
        <v>0</v>
      </c>
      <c r="P35" s="120" t="n">
        <f aca="false">((P11/100)*$S$9)*AD3</f>
        <v>0</v>
      </c>
      <c r="Q35" s="120" t="n">
        <f aca="false">((Q11/100)*$S$9)*AE3</f>
        <v>0</v>
      </c>
      <c r="R35" s="125" t="n">
        <f aca="false">COUNTIF(F35:Q35,"&gt;0")</f>
        <v>2</v>
      </c>
      <c r="S35" s="122" t="n">
        <f aca="false">SUM(F35:Q35)</f>
        <v>168.929785121265</v>
      </c>
      <c r="T35" s="123" t="n">
        <f aca="false">IF($S$60=0,0,(S35/$S$60))</f>
        <v>0.000585885442728577</v>
      </c>
      <c r="U35" s="126"/>
    </row>
    <row r="36" customFormat="false" ht="15" hidden="false" customHeight="false" outlineLevel="0" collapsed="false">
      <c r="A36" s="22"/>
      <c r="B36" s="116" t="s">
        <v>72</v>
      </c>
      <c r="C36" s="127" t="s">
        <v>5</v>
      </c>
      <c r="D36" s="119" t="s">
        <v>63</v>
      </c>
      <c r="E36" s="119" t="s">
        <v>64</v>
      </c>
      <c r="F36" s="120" t="n">
        <f aca="false">((F11/100)*$S$11)*$T$2</f>
        <v>1038.98783837602</v>
      </c>
      <c r="G36" s="120" t="n">
        <f aca="false">((G11/100)*$S$11)*$T$2</f>
        <v>7272.91486863215</v>
      </c>
      <c r="H36" s="120" t="n">
        <f aca="false">((H11/100)*$S$11)*$T$2</f>
        <v>2077.97567675204</v>
      </c>
      <c r="I36" s="120" t="n">
        <f aca="false">((I11/100)*$S$11)*$T$2</f>
        <v>0</v>
      </c>
      <c r="J36" s="120" t="n">
        <f aca="false">((J11/100)*$S$11)*$T$2</f>
        <v>0</v>
      </c>
      <c r="K36" s="120" t="n">
        <f aca="false">((K13/100)*$S$9)*$T$2</f>
        <v>0</v>
      </c>
      <c r="L36" s="120" t="n">
        <f aca="false">((L13/100)*$S$9)*$T$2</f>
        <v>0</v>
      </c>
      <c r="M36" s="120" t="n">
        <f aca="false">((M13/100)*$S$9)*$T$2</f>
        <v>0</v>
      </c>
      <c r="N36" s="120" t="n">
        <f aca="false">((N13/100)*$S$9)*$T$2</f>
        <v>0</v>
      </c>
      <c r="O36" s="120" t="n">
        <f aca="false">((O13/100)*$S$9)*$T$2</f>
        <v>0</v>
      </c>
      <c r="P36" s="120" t="n">
        <f aca="false">((P13/100)*$S$9)*$T$2</f>
        <v>0</v>
      </c>
      <c r="Q36" s="120" t="n">
        <f aca="false">((Q13/100)*$S$9)*$T$2</f>
        <v>0</v>
      </c>
      <c r="R36" s="125" t="n">
        <f aca="false">COUNTIF(F36:Q36,"&gt;0")</f>
        <v>3</v>
      </c>
      <c r="S36" s="122" t="n">
        <f aca="false">SUM(F36:Q36)</f>
        <v>10389.8783837602</v>
      </c>
      <c r="T36" s="123" t="n">
        <f aca="false">IF($S$60=0,0,(S36/$S$60))</f>
        <v>0.0360343706848127</v>
      </c>
    </row>
    <row r="37" customFormat="false" ht="15" hidden="false" customHeight="false" outlineLevel="0" collapsed="false">
      <c r="A37" s="22"/>
      <c r="B37" s="116" t="s">
        <v>73</v>
      </c>
      <c r="C37" s="128"/>
      <c r="D37" s="119" t="s">
        <v>67</v>
      </c>
      <c r="E37" s="119" t="s">
        <v>64</v>
      </c>
      <c r="F37" s="120" t="n">
        <f aca="false">((F11/100)*$S$11)*T3</f>
        <v>50.8011616239782</v>
      </c>
      <c r="G37" s="120" t="n">
        <f aca="false">((G11/100)*$S$11)*T3</f>
        <v>355.608131367848</v>
      </c>
      <c r="H37" s="120" t="n">
        <f aca="false">((H11/100)*$S$11)*T3</f>
        <v>101.602323247956</v>
      </c>
      <c r="I37" s="120" t="n">
        <f aca="false">((I13/100)*$S$9)*W3</f>
        <v>0</v>
      </c>
      <c r="J37" s="120" t="n">
        <f aca="false">((J13/100)*$S$9)*X3</f>
        <v>0</v>
      </c>
      <c r="K37" s="120" t="n">
        <f aca="false">((K13/100)*$S$9)*Y3</f>
        <v>0</v>
      </c>
      <c r="L37" s="120" t="n">
        <f aca="false">((L13/100)*$S$9)*Z3</f>
        <v>0</v>
      </c>
      <c r="M37" s="120" t="n">
        <f aca="false">((M13/100)*$S$9)*AA3</f>
        <v>0</v>
      </c>
      <c r="N37" s="120" t="n">
        <f aca="false">((N13/100)*$S$9)*AB3</f>
        <v>0</v>
      </c>
      <c r="O37" s="120" t="n">
        <f aca="false">((O13/100)*$S$9)*AC3</f>
        <v>0</v>
      </c>
      <c r="P37" s="120" t="n">
        <f aca="false">((P13/100)*$S$9)*AD3</f>
        <v>0</v>
      </c>
      <c r="Q37" s="120" t="n">
        <f aca="false">((Q13/100)*$S$9)*AE3</f>
        <v>0</v>
      </c>
      <c r="R37" s="125" t="n">
        <f aca="false">COUNTIF(F37:Q37,"&gt;0")</f>
        <v>3</v>
      </c>
      <c r="S37" s="122" t="n">
        <f aca="false">SUM(F37:Q37)</f>
        <v>508.011616239782</v>
      </c>
      <c r="T37" s="123" t="n">
        <f aca="false">IF($S$60=0,0,(S37/$S$60))</f>
        <v>0.0017618953962337</v>
      </c>
      <c r="U37" s="126"/>
    </row>
    <row r="38" customFormat="false" ht="15" hidden="false" customHeight="false" outlineLevel="0" collapsed="false">
      <c r="A38" s="22"/>
      <c r="B38" s="116" t="s">
        <v>74</v>
      </c>
      <c r="C38" s="127" t="s">
        <v>7</v>
      </c>
      <c r="D38" s="119" t="s">
        <v>63</v>
      </c>
      <c r="E38" s="119" t="s">
        <v>64</v>
      </c>
      <c r="F38" s="120" t="n">
        <f aca="false">((F12/100)*$S$12)*$T$2</f>
        <v>5104.10072568118</v>
      </c>
      <c r="G38" s="120" t="n">
        <f aca="false">((G12/100)*$S$12)*$T$2</f>
        <v>15312.3021770435</v>
      </c>
      <c r="H38" s="120" t="n">
        <f aca="false">((H12/100)*$S$12)*$T$2</f>
        <v>25520.5036284059</v>
      </c>
      <c r="I38" s="120" t="n">
        <f aca="false">((I12/100)*$S$12)*$T$2</f>
        <v>5104.10072568118</v>
      </c>
      <c r="J38" s="120" t="n">
        <f aca="false">((J12/100)*$S$12)*$T$2</f>
        <v>0</v>
      </c>
      <c r="K38" s="120" t="n">
        <f aca="false">((K12/100)*$S$12)*$T$2</f>
        <v>0</v>
      </c>
      <c r="L38" s="120" t="n">
        <f aca="false">((L15/100)*$S$9)*$T$2</f>
        <v>0</v>
      </c>
      <c r="M38" s="120" t="n">
        <f aca="false">((M15/100)*$S$9)*$T$2</f>
        <v>0</v>
      </c>
      <c r="N38" s="120" t="n">
        <f aca="false">((N15/100)*$S$9)*$T$2</f>
        <v>0</v>
      </c>
      <c r="O38" s="120" t="n">
        <f aca="false">((O15/100)*$S$9)*$T$2</f>
        <v>0</v>
      </c>
      <c r="P38" s="120" t="n">
        <f aca="false">((P15/100)*$S$9)*$T$2</f>
        <v>0</v>
      </c>
      <c r="Q38" s="120" t="n">
        <f aca="false">((Q15/100)*$S$9)*$T$2</f>
        <v>0</v>
      </c>
      <c r="R38" s="125" t="n">
        <f aca="false">COUNTIF(F38:Q38,"&gt;0")</f>
        <v>4</v>
      </c>
      <c r="S38" s="122" t="n">
        <f aca="false">SUM(F38:Q38)</f>
        <v>51041.0072568118</v>
      </c>
      <c r="T38" s="123" t="n">
        <f aca="false">IF($S$60=0,0,(S38/$S$60))</f>
        <v>0.177021376736513</v>
      </c>
    </row>
    <row r="39" customFormat="false" ht="15" hidden="false" customHeight="false" outlineLevel="0" collapsed="false">
      <c r="A39" s="22"/>
      <c r="B39" s="116" t="s">
        <v>75</v>
      </c>
      <c r="C39" s="128"/>
      <c r="D39" s="119" t="s">
        <v>67</v>
      </c>
      <c r="E39" s="119" t="s">
        <v>64</v>
      </c>
      <c r="F39" s="120" t="n">
        <f aca="false">((F12/100)*$S$12)*T3</f>
        <v>249.564274318823</v>
      </c>
      <c r="G39" s="120" t="n">
        <f aca="false">((G12/100)*$S$12)*T3</f>
        <v>748.692822956468</v>
      </c>
      <c r="H39" s="120" t="n">
        <f aca="false">((H12/100)*$S$12)*T3</f>
        <v>1247.82137159411</v>
      </c>
      <c r="I39" s="120" t="n">
        <f aca="false">((I12/100)*$S$12)*T3</f>
        <v>249.564274318823</v>
      </c>
      <c r="J39" s="120" t="n">
        <f aca="false">((J12/100)*$S$12)*T3</f>
        <v>0</v>
      </c>
      <c r="K39" s="120" t="n">
        <f aca="false">((K12/100)*$S$12)*T3</f>
        <v>0</v>
      </c>
      <c r="L39" s="120" t="n">
        <f aca="false">((L12/100)*$S$12)*T3</f>
        <v>0</v>
      </c>
      <c r="M39" s="120" t="n">
        <f aca="false">((M12/100)*$S$12)*AA3</f>
        <v>0</v>
      </c>
      <c r="N39" s="120" t="n">
        <f aca="false">((N12/100)*$S$12)*AB3</f>
        <v>0</v>
      </c>
      <c r="O39" s="120" t="n">
        <f aca="false">((O15/100)*$S$9)*AC3</f>
        <v>0</v>
      </c>
      <c r="P39" s="120" t="n">
        <f aca="false">((P15/100)*$S$9)*AD3</f>
        <v>0</v>
      </c>
      <c r="Q39" s="120" t="n">
        <f aca="false">((Q15/100)*$S$9)*AE3</f>
        <v>0</v>
      </c>
      <c r="R39" s="125" t="n">
        <f aca="false">COUNTIF(F39:Q39,"&gt;0")</f>
        <v>4</v>
      </c>
      <c r="S39" s="122" t="n">
        <f aca="false">SUM(F39:Q39)</f>
        <v>2495.64274318823</v>
      </c>
      <c r="T39" s="123" t="n">
        <f aca="false">IF($S$60=0,0,(S39/$S$60))</f>
        <v>0.00865543487452844</v>
      </c>
      <c r="U39" s="126"/>
    </row>
    <row r="40" customFormat="false" ht="15" hidden="false" customHeight="false" outlineLevel="0" collapsed="false">
      <c r="A40" s="22"/>
      <c r="B40" s="116" t="s">
        <v>76</v>
      </c>
      <c r="C40" s="127" t="s">
        <v>77</v>
      </c>
      <c r="D40" s="119" t="s">
        <v>63</v>
      </c>
      <c r="E40" s="119" t="s">
        <v>64</v>
      </c>
      <c r="F40" s="120" t="n">
        <f aca="false">((F13/100)*$S$13)*$T$2</f>
        <v>0</v>
      </c>
      <c r="G40" s="120" t="n">
        <f aca="false">((G13/100)*$S$13)*$T$2</f>
        <v>4896.68622786028</v>
      </c>
      <c r="H40" s="120" t="n">
        <f aca="false">((H13/100)*$S$13)*$T$2</f>
        <v>9793.37245572057</v>
      </c>
      <c r="I40" s="120" t="n">
        <f aca="false">((I13/100)*$S$13)*$T$2</f>
        <v>14690.0586835808</v>
      </c>
      <c r="J40" s="120" t="n">
        <f aca="false">((J13/100)*$S$13)*$T$2</f>
        <v>19586.7449114411</v>
      </c>
      <c r="K40" s="120" t="n">
        <f aca="false">((K13/100)*$S$13)*$T$2</f>
        <v>0</v>
      </c>
      <c r="L40" s="120" t="n">
        <f aca="false">((L17/100)*$S$9)*$T$2</f>
        <v>0</v>
      </c>
      <c r="M40" s="120" t="n">
        <f aca="false">((M17/100)*$S$9)*$T$2</f>
        <v>0</v>
      </c>
      <c r="N40" s="120" t="n">
        <f aca="false">((N17/100)*$S$9)*$T$2</f>
        <v>0</v>
      </c>
      <c r="O40" s="120" t="n">
        <f aca="false">((O17/100)*$S$9)*$T$2</f>
        <v>0</v>
      </c>
      <c r="P40" s="120" t="n">
        <f aca="false">((P17/100)*$S$9)*$T$2</f>
        <v>0</v>
      </c>
      <c r="Q40" s="120" t="n">
        <f aca="false">((Q17/100)*$S$9)*$T$2</f>
        <v>0</v>
      </c>
      <c r="R40" s="125" t="n">
        <f aca="false">COUNTIF(F40:Q40,"&gt;0")</f>
        <v>4</v>
      </c>
      <c r="S40" s="122" t="n">
        <f aca="false">SUM(F40:Q40)</f>
        <v>48966.8622786028</v>
      </c>
      <c r="T40" s="123" t="n">
        <f aca="false">IF($S$60=0,0,(S40/$S$60))</f>
        <v>0.169827788299939</v>
      </c>
    </row>
    <row r="41" customFormat="false" ht="15" hidden="false" customHeight="false" outlineLevel="0" collapsed="false">
      <c r="A41" s="22"/>
      <c r="B41" s="116" t="s">
        <v>78</v>
      </c>
      <c r="C41" s="128" t="s">
        <v>79</v>
      </c>
      <c r="D41" s="119" t="s">
        <v>67</v>
      </c>
      <c r="E41" s="119" t="s">
        <v>64</v>
      </c>
      <c r="F41" s="120" t="n">
        <f aca="false">((F13/100)*$S$13)*T3</f>
        <v>0</v>
      </c>
      <c r="G41" s="120" t="n">
        <f aca="false">((G13/100)*$S$13)*T3</f>
        <v>239.422772139716</v>
      </c>
      <c r="H41" s="120" t="n">
        <f aca="false">((H13/100)*$S$13)*T3</f>
        <v>478.845544279433</v>
      </c>
      <c r="I41" s="120" t="n">
        <f aca="false">((I13/100)*$S$13)*T3</f>
        <v>718.268316419149</v>
      </c>
      <c r="J41" s="120" t="n">
        <f aca="false">((J13/100)*$S$13)*T3</f>
        <v>957.691088558865</v>
      </c>
      <c r="K41" s="120" t="n">
        <f aca="false">((K13/100)*$S$13)*T3</f>
        <v>0</v>
      </c>
      <c r="L41" s="120" t="n">
        <f aca="false">((L17/100)*$S$9)*Z3</f>
        <v>0</v>
      </c>
      <c r="M41" s="120" t="n">
        <f aca="false">((M17/100)*$S$9)*AA3</f>
        <v>0</v>
      </c>
      <c r="N41" s="120" t="n">
        <f aca="false">((N17/100)*$S$9)*AB3</f>
        <v>0</v>
      </c>
      <c r="O41" s="120" t="n">
        <f aca="false">((O17/100)*$S$9)*AC3</f>
        <v>0</v>
      </c>
      <c r="P41" s="120" t="n">
        <f aca="false">((P17/100)*$S$9)*AD3</f>
        <v>0</v>
      </c>
      <c r="Q41" s="120" t="n">
        <f aca="false">((Q17/100)*$S$9)*AE3</f>
        <v>0</v>
      </c>
      <c r="R41" s="125" t="n">
        <f aca="false">COUNTIF(F41:Q41,"&gt;0")</f>
        <v>4</v>
      </c>
      <c r="S41" s="122" t="n">
        <f aca="false">SUM(F41:Q41)</f>
        <v>2394.22772139716</v>
      </c>
      <c r="T41" s="123" t="n">
        <f aca="false">IF($S$60=0,0,(S41/$S$60))</f>
        <v>0.00830370539770034</v>
      </c>
      <c r="U41" s="126"/>
    </row>
    <row r="42" customFormat="false" ht="15" hidden="false" customHeight="false" outlineLevel="0" collapsed="false">
      <c r="A42" s="22"/>
      <c r="B42" s="116" t="s">
        <v>80</v>
      </c>
      <c r="C42" s="127" t="s">
        <v>11</v>
      </c>
      <c r="D42" s="119" t="s">
        <v>63</v>
      </c>
      <c r="E42" s="119" t="s">
        <v>64</v>
      </c>
      <c r="F42" s="120" t="n">
        <f aca="false">((F14/100)*$S$14)*$T$2</f>
        <v>0</v>
      </c>
      <c r="G42" s="120" t="n">
        <f aca="false">((G14/100)*$S$14)*$T$2</f>
        <v>0</v>
      </c>
      <c r="H42" s="120" t="n">
        <f aca="false">((H14/100)*$S$14)*$T$2</f>
        <v>5134.13710139064</v>
      </c>
      <c r="I42" s="120" t="n">
        <f aca="false">((I14/100)*$S$14)*$T$2</f>
        <v>5134.13710139064</v>
      </c>
      <c r="J42" s="120" t="n">
        <f aca="false">((J14/100)*$S$14)*$T$2</f>
        <v>0</v>
      </c>
      <c r="K42" s="120" t="n">
        <f aca="false">((K13/100)*$S$13)*$T$2</f>
        <v>0</v>
      </c>
      <c r="L42" s="120" t="n">
        <f aca="false">((L19/100)*$S$9)*$T$2</f>
        <v>0</v>
      </c>
      <c r="M42" s="120" t="n">
        <f aca="false">((M19/100)*$S$9)*$T$2</f>
        <v>0</v>
      </c>
      <c r="N42" s="120" t="n">
        <f aca="false">((N19/100)*$S$9)*$T$2</f>
        <v>0</v>
      </c>
      <c r="O42" s="120" t="n">
        <f aca="false">((O19/100)*$S$9)*$T$2</f>
        <v>0</v>
      </c>
      <c r="P42" s="120" t="n">
        <f aca="false">((P19/100)*$S$9)*$T$2</f>
        <v>0</v>
      </c>
      <c r="Q42" s="120" t="n">
        <f aca="false">((Q19/100)*$S$9)*$T$2</f>
        <v>0</v>
      </c>
      <c r="R42" s="125" t="n">
        <f aca="false">COUNTIF(F42:Q42,"&gt;0")</f>
        <v>2</v>
      </c>
      <c r="S42" s="122" t="n">
        <f aca="false">SUM(F42:Q42)</f>
        <v>10268.2742027813</v>
      </c>
      <c r="T42" s="123" t="n">
        <f aca="false">IF($S$60=0,0,(S42/$S$60))</f>
        <v>0.0356126207881953</v>
      </c>
    </row>
    <row r="43" customFormat="false" ht="15" hidden="false" customHeight="false" outlineLevel="0" collapsed="false">
      <c r="A43" s="22"/>
      <c r="B43" s="116" t="s">
        <v>81</v>
      </c>
      <c r="C43" s="128"/>
      <c r="D43" s="119" t="s">
        <v>67</v>
      </c>
      <c r="E43" s="119" t="s">
        <v>64</v>
      </c>
      <c r="F43" s="120" t="n">
        <f aca="false">((F14/100)*$S$14)*T3</f>
        <v>0</v>
      </c>
      <c r="G43" s="120" t="n">
        <f aca="false">((G14/100)*$S$14)*T3</f>
        <v>0</v>
      </c>
      <c r="H43" s="120" t="n">
        <f aca="false">((H14/100)*$S$14)*T3</f>
        <v>251.032898609363</v>
      </c>
      <c r="I43" s="120" t="n">
        <f aca="false">((I14/100)*$S$14)*T3</f>
        <v>251.032898609363</v>
      </c>
      <c r="J43" s="120" t="n">
        <f aca="false">((J14/100)*$S$14)*T3</f>
        <v>0</v>
      </c>
      <c r="K43" s="120" t="n">
        <f aca="false">((K14/100)*$S$14)*T3</f>
        <v>0</v>
      </c>
      <c r="L43" s="120" t="n">
        <f aca="false">((L19/100)*$S$9)*Z3</f>
        <v>0</v>
      </c>
      <c r="M43" s="120" t="n">
        <f aca="false">((M19/100)*$S$9)*AA3</f>
        <v>0</v>
      </c>
      <c r="N43" s="120" t="n">
        <f aca="false">((N19/100)*$S$9)*AB3</f>
        <v>0</v>
      </c>
      <c r="O43" s="120" t="n">
        <f aca="false">((O19/100)*$S$9)*AC3</f>
        <v>0</v>
      </c>
      <c r="P43" s="120" t="n">
        <f aca="false">((P19/100)*$S$9)*AD3</f>
        <v>0</v>
      </c>
      <c r="Q43" s="120" t="n">
        <f aca="false">((Q19/100)*$S$9)*AE3</f>
        <v>0</v>
      </c>
      <c r="R43" s="125" t="n">
        <f aca="false">COUNTIF(F43:Q43,"&gt;0")</f>
        <v>2</v>
      </c>
      <c r="S43" s="122" t="n">
        <f aca="false">SUM(F43:Q43)</f>
        <v>502.065797218726</v>
      </c>
      <c r="T43" s="123" t="n">
        <f aca="false">IF($S$60=0,0,(S43/$S$60))</f>
        <v>0.00174127399541302</v>
      </c>
      <c r="U43" s="126"/>
    </row>
    <row r="44" customFormat="false" ht="15" hidden="false" customHeight="false" outlineLevel="0" collapsed="false">
      <c r="A44" s="22"/>
      <c r="B44" s="116" t="s">
        <v>82</v>
      </c>
      <c r="C44" s="127" t="s">
        <v>83</v>
      </c>
      <c r="D44" s="119" t="s">
        <v>63</v>
      </c>
      <c r="E44" s="119" t="s">
        <v>64</v>
      </c>
      <c r="F44" s="120" t="n">
        <f aca="false">((F15/100)*$S$15)*$T$2</f>
        <v>0</v>
      </c>
      <c r="G44" s="120" t="n">
        <f aca="false">((G15/100)*$S$15)*$T$2</f>
        <v>0</v>
      </c>
      <c r="H44" s="120" t="n">
        <f aca="false">((H15/100)*$S$15)*$T$2</f>
        <v>0</v>
      </c>
      <c r="I44" s="120" t="n">
        <f aca="false">((I15/100)*$S$15)*$T$2</f>
        <v>9516.33324811754</v>
      </c>
      <c r="J44" s="120" t="n">
        <f aca="false">((J15/100)*$S$15)*$T$2</f>
        <v>15860.5554135292</v>
      </c>
      <c r="K44" s="120" t="n">
        <f aca="false">((K15/100)*$S$15)*$T$2</f>
        <v>6344.22216541169</v>
      </c>
      <c r="L44" s="120" t="n">
        <f aca="false">((L21/100)*$S$9)*$T$2</f>
        <v>0</v>
      </c>
      <c r="M44" s="120" t="n">
        <f aca="false">((M21/100)*$S$9)*$T$2</f>
        <v>0</v>
      </c>
      <c r="N44" s="120" t="n">
        <f aca="false">((N21/100)*$S$9)*$T$2</f>
        <v>0</v>
      </c>
      <c r="O44" s="120" t="n">
        <f aca="false">((O21/100)*$S$9)*$T$2</f>
        <v>0</v>
      </c>
      <c r="P44" s="120" t="n">
        <f aca="false">((P21/100)*$S$9)*$T$2</f>
        <v>0</v>
      </c>
      <c r="Q44" s="120" t="n">
        <f aca="false">((Q21/100)*$S$9)*$T$2</f>
        <v>0</v>
      </c>
      <c r="R44" s="125" t="n">
        <f aca="false">COUNTIF(F44:Q44,"&gt;0")</f>
        <v>3</v>
      </c>
      <c r="S44" s="122" t="n">
        <f aca="false">SUM(F44:Q44)</f>
        <v>31721.1108270585</v>
      </c>
      <c r="T44" s="123" t="n">
        <f aca="false">IF($S$60=0,0,(S44/$S$60))</f>
        <v>0.110015750315507</v>
      </c>
    </row>
    <row r="45" customFormat="false" ht="15" hidden="false" customHeight="false" outlineLevel="0" collapsed="false">
      <c r="A45" s="22"/>
      <c r="B45" s="116" t="s">
        <v>84</v>
      </c>
      <c r="C45" s="128" t="s">
        <v>85</v>
      </c>
      <c r="D45" s="119" t="s">
        <v>67</v>
      </c>
      <c r="E45" s="119" t="s">
        <v>64</v>
      </c>
      <c r="F45" s="120" t="n">
        <f aca="false">((F15/100)*$S$15)*T3</f>
        <v>0</v>
      </c>
      <c r="G45" s="120" t="n">
        <f aca="false">((G15/100)*$S$15)*T3</f>
        <v>0</v>
      </c>
      <c r="H45" s="120" t="n">
        <f aca="false">((H15/100)*$S$15)*T3</f>
        <v>0</v>
      </c>
      <c r="I45" s="120" t="n">
        <f aca="false">((I15/100)*$S$15)*T3</f>
        <v>465.299751882461</v>
      </c>
      <c r="J45" s="120" t="n">
        <f aca="false">((J15/100)*$S$15)*T3</f>
        <v>775.499586470768</v>
      </c>
      <c r="K45" s="120" t="n">
        <f aca="false">((K15/100)*$S$15)*T3</f>
        <v>310.199834588307</v>
      </c>
      <c r="L45" s="120" t="n">
        <f aca="false">((L21/100)*$S$9)*Z3</f>
        <v>0</v>
      </c>
      <c r="M45" s="120" t="n">
        <f aca="false">((M21/100)*$S$9)*AA3</f>
        <v>0</v>
      </c>
      <c r="N45" s="120" t="n">
        <f aca="false">((N21/100)*$S$9)*AB3</f>
        <v>0</v>
      </c>
      <c r="O45" s="120" t="n">
        <f aca="false">((O21/100)*$S$9)*AC3</f>
        <v>0</v>
      </c>
      <c r="P45" s="120" t="n">
        <f aca="false">((P21/100)*$S$9)*AD3</f>
        <v>0</v>
      </c>
      <c r="Q45" s="120" t="n">
        <f aca="false">((Q21/100)*$S$9)*AE3</f>
        <v>0</v>
      </c>
      <c r="R45" s="125" t="n">
        <f aca="false">COUNTIF(F45:Q45,"&gt;0")</f>
        <v>3</v>
      </c>
      <c r="S45" s="122" t="n">
        <f aca="false">SUM(F45:Q45)</f>
        <v>1550.99917294154</v>
      </c>
      <c r="T45" s="123" t="n">
        <f aca="false">IF($S$60=0,0,(S45/$S$60))</f>
        <v>0.00537920436267765</v>
      </c>
      <c r="U45" s="126"/>
    </row>
    <row r="46" customFormat="false" ht="15" hidden="false" customHeight="false" outlineLevel="0" collapsed="false">
      <c r="A46" s="22"/>
      <c r="B46" s="116" t="s">
        <v>86</v>
      </c>
      <c r="C46" s="127" t="s">
        <v>87</v>
      </c>
      <c r="D46" s="119" t="s">
        <v>63</v>
      </c>
      <c r="E46" s="119" t="s">
        <v>64</v>
      </c>
      <c r="F46" s="120" t="n">
        <f aca="false">((F16/100)*$S$16)*$T$2</f>
        <v>1194.9348324261</v>
      </c>
      <c r="G46" s="120" t="n">
        <f aca="false">((G16/100)*$S$16)*$T$2</f>
        <v>1194.9348324261</v>
      </c>
      <c r="H46" s="120" t="n">
        <f aca="false">((H16/100)*$S$16)*$T$2</f>
        <v>2389.8696648522</v>
      </c>
      <c r="I46" s="120" t="n">
        <f aca="false">((I16/100)*$S$16)*$T$2</f>
        <v>2389.8696648522</v>
      </c>
      <c r="J46" s="120" t="n">
        <f aca="false">((J16/100)*$S$16)*$T$2</f>
        <v>2389.8696648522</v>
      </c>
      <c r="K46" s="120" t="n">
        <f aca="false">((K16/100)*$S$16)*$T$2</f>
        <v>2389.8696648522</v>
      </c>
      <c r="L46" s="120" t="n">
        <f aca="false">((L23/100)*$S$9)*$T$2</f>
        <v>0</v>
      </c>
      <c r="M46" s="120" t="n">
        <f aca="false">((M23/100)*$S$9)*$T$2</f>
        <v>0</v>
      </c>
      <c r="N46" s="120" t="n">
        <f aca="false">((N23/100)*$S$9)*$T$2</f>
        <v>0</v>
      </c>
      <c r="O46" s="120" t="n">
        <f aca="false">((O23/100)*$S$9)*$T$2</f>
        <v>0</v>
      </c>
      <c r="P46" s="120" t="n">
        <f aca="false">((P23/100)*$S$9)*$T$2</f>
        <v>0</v>
      </c>
      <c r="Q46" s="120" t="n">
        <f aca="false">((Q23/100)*$S$9)*$T$2</f>
        <v>0</v>
      </c>
      <c r="R46" s="125" t="n">
        <f aca="false">COUNTIF(F46:Q46,"&gt;0")</f>
        <v>6</v>
      </c>
      <c r="S46" s="122" t="n">
        <f aca="false">SUM(F46:Q46)</f>
        <v>11949.348324261</v>
      </c>
      <c r="T46" s="123" t="n">
        <f aca="false">IF($S$60=0,0,(S46/$S$60))</f>
        <v>0.0414429535220924</v>
      </c>
    </row>
    <row r="47" customFormat="false" ht="15" hidden="false" customHeight="false" outlineLevel="0" collapsed="false">
      <c r="A47" s="22"/>
      <c r="B47" s="116" t="s">
        <v>88</v>
      </c>
      <c r="C47" s="128" t="s">
        <v>89</v>
      </c>
      <c r="D47" s="119" t="s">
        <v>67</v>
      </c>
      <c r="E47" s="119" t="s">
        <v>64</v>
      </c>
      <c r="F47" s="120" t="n">
        <f aca="false">((F16/100)*$S$16)*T3</f>
        <v>58.4261675738983</v>
      </c>
      <c r="G47" s="120" t="n">
        <f aca="false">((G16/100)*$S$16)*T3</f>
        <v>58.4261675738983</v>
      </c>
      <c r="H47" s="120" t="n">
        <f aca="false">((H16/100)*$S$16)*T3</f>
        <v>116.852335147797</v>
      </c>
      <c r="I47" s="120" t="n">
        <f aca="false">((I16/100)*$S$16)*T3</f>
        <v>116.852335147797</v>
      </c>
      <c r="J47" s="120" t="n">
        <f aca="false">((J16/100)*$S$16)*T3</f>
        <v>116.852335147797</v>
      </c>
      <c r="K47" s="120" t="n">
        <f aca="false">((K16/100)*$S$16)*T3</f>
        <v>116.852335147797</v>
      </c>
      <c r="L47" s="120" t="n">
        <f aca="false">((L23/100)*$S$9)*Z3</f>
        <v>0</v>
      </c>
      <c r="M47" s="120" t="n">
        <f aca="false">((M23/100)*$S$9)*AA3</f>
        <v>0</v>
      </c>
      <c r="N47" s="120" t="n">
        <f aca="false">((N23/100)*$S$9)*AB3</f>
        <v>0</v>
      </c>
      <c r="O47" s="120" t="n">
        <f aca="false">((O23/100)*$S$9)*AC3</f>
        <v>0</v>
      </c>
      <c r="P47" s="120" t="n">
        <f aca="false">((P23/100)*$S$9)*AD3</f>
        <v>0</v>
      </c>
      <c r="Q47" s="120" t="n">
        <f aca="false">((Q23/100)*$S$9)*AE3</f>
        <v>0</v>
      </c>
      <c r="R47" s="125" t="n">
        <f aca="false">COUNTIF(F47:Q47,"&gt;0")</f>
        <v>6</v>
      </c>
      <c r="S47" s="122" t="n">
        <f aca="false">SUM(F47:Q47)</f>
        <v>584.261675738983</v>
      </c>
      <c r="T47" s="123" t="n">
        <f aca="false">IF($S$60=0,0,(S47/$S$60))</f>
        <v>0.00202634727981184</v>
      </c>
      <c r="U47" s="126"/>
    </row>
    <row r="48" customFormat="false" ht="15" hidden="false" customHeight="false" outlineLevel="0" collapsed="false">
      <c r="A48" s="22"/>
      <c r="B48" s="116" t="s">
        <v>90</v>
      </c>
      <c r="C48" s="127" t="s">
        <v>91</v>
      </c>
      <c r="D48" s="119" t="s">
        <v>63</v>
      </c>
      <c r="E48" s="119" t="s">
        <v>64</v>
      </c>
      <c r="F48" s="120" t="n">
        <f aca="false">((F17/100)*$S$17)*$T$2</f>
        <v>1108.14443641483</v>
      </c>
      <c r="G48" s="120" t="n">
        <f aca="false">((G17/100)*$S$17)*$T$2</f>
        <v>2216.28887282967</v>
      </c>
      <c r="H48" s="120" t="n">
        <f aca="false">((H17/100)*$S$17)*$T$2</f>
        <v>2216.28887282967</v>
      </c>
      <c r="I48" s="120" t="n">
        <f aca="false">((I17/100)*$S$17)*$T$2</f>
        <v>2216.28887282967</v>
      </c>
      <c r="J48" s="120" t="n">
        <f aca="false">((J17/100)*$S$17)*$T$2</f>
        <v>2216.28887282967</v>
      </c>
      <c r="K48" s="120" t="n">
        <f aca="false">((K17/100)*$S$17)*$T$2</f>
        <v>1108.14443641483</v>
      </c>
      <c r="L48" s="120" t="n">
        <f aca="false">((L25/100)*$S$9)*$T$2</f>
        <v>0</v>
      </c>
      <c r="M48" s="120" t="n">
        <f aca="false">((M25/100)*$S$9)*$T$2</f>
        <v>0</v>
      </c>
      <c r="N48" s="120" t="n">
        <f aca="false">((N25/100)*$S$9)*$T$2</f>
        <v>0</v>
      </c>
      <c r="O48" s="120" t="n">
        <f aca="false">((O25/100)*$S$9)*$T$2</f>
        <v>0</v>
      </c>
      <c r="P48" s="120" t="n">
        <f aca="false">((P25/100)*$S$9)*$T$2</f>
        <v>0</v>
      </c>
      <c r="Q48" s="120" t="n">
        <f aca="false">((Q25/100)*$S$9)*$T$2</f>
        <v>0</v>
      </c>
      <c r="R48" s="125" t="n">
        <f aca="false">COUNTIF(F48:Q48,"&gt;0")</f>
        <v>6</v>
      </c>
      <c r="S48" s="122" t="n">
        <f aca="false">SUM(F48:Q48)</f>
        <v>11081.4443641483</v>
      </c>
      <c r="T48" s="123" t="n">
        <f aca="false">IF($S$60=0,0,(S48/$S$60))</f>
        <v>0.0384328727624946</v>
      </c>
    </row>
    <row r="49" customFormat="false" ht="15" hidden="false" customHeight="false" outlineLevel="0" collapsed="false">
      <c r="A49" s="22"/>
      <c r="B49" s="116" t="s">
        <v>92</v>
      </c>
      <c r="C49" s="128" t="s">
        <v>93</v>
      </c>
      <c r="D49" s="119" t="s">
        <v>67</v>
      </c>
      <c r="E49" s="119" t="s">
        <v>64</v>
      </c>
      <c r="F49" s="120" t="n">
        <f aca="false">((F17/100)*$S$17)*T3</f>
        <v>54.1825635851654</v>
      </c>
      <c r="G49" s="120" t="n">
        <f aca="false">((G17/100)*$S$17)*T3</f>
        <v>108.365127170331</v>
      </c>
      <c r="H49" s="120" t="n">
        <f aca="false">((H17/100)*$S$17)*T3</f>
        <v>108.365127170331</v>
      </c>
      <c r="I49" s="120" t="n">
        <f aca="false">((I17/100)*$S$17)*T3</f>
        <v>108.365127170331</v>
      </c>
      <c r="J49" s="120" t="n">
        <f aca="false">((J17/100)*$S$17)*T3</f>
        <v>108.365127170331</v>
      </c>
      <c r="K49" s="120" t="n">
        <f aca="false">((K17/100)*$S$17)*T3</f>
        <v>54.1825635851654</v>
      </c>
      <c r="L49" s="120" t="n">
        <f aca="false">((L25/100)*$S$9)*Z3</f>
        <v>0</v>
      </c>
      <c r="M49" s="120" t="n">
        <f aca="false">((M25/100)*$S$9)*AA3</f>
        <v>0</v>
      </c>
      <c r="N49" s="120" t="n">
        <f aca="false">((N25/100)*$S$9)*AB3</f>
        <v>0</v>
      </c>
      <c r="O49" s="120" t="n">
        <f aca="false">((O25/100)*$S$9)*AC3</f>
        <v>0</v>
      </c>
      <c r="P49" s="120" t="n">
        <f aca="false">((P25/100)*$S$9)*AD3</f>
        <v>0</v>
      </c>
      <c r="Q49" s="120" t="n">
        <f aca="false">((Q25/100)*$S$9)*AE3</f>
        <v>0</v>
      </c>
      <c r="R49" s="125" t="n">
        <f aca="false">COUNTIF(F49:Q49,"&gt;0")</f>
        <v>6</v>
      </c>
      <c r="S49" s="122" t="n">
        <f aca="false">SUM(F49:Q49)</f>
        <v>541.825635851654</v>
      </c>
      <c r="T49" s="123" t="n">
        <f aca="false">IF($S$60=0,0,(S49/$S$60))</f>
        <v>0.00187916981197105</v>
      </c>
      <c r="U49" s="126"/>
    </row>
    <row r="50" customFormat="false" ht="15" hidden="false" customHeight="false" outlineLevel="0" collapsed="false">
      <c r="A50" s="22"/>
      <c r="B50" s="116" t="s">
        <v>94</v>
      </c>
      <c r="C50" s="127" t="s">
        <v>95</v>
      </c>
      <c r="D50" s="119" t="s">
        <v>63</v>
      </c>
      <c r="E50" s="119" t="s">
        <v>64</v>
      </c>
      <c r="F50" s="120" t="n">
        <f aca="false">((F18/100)*$S$18)*$T$2</f>
        <v>0</v>
      </c>
      <c r="G50" s="120" t="n">
        <f aca="false">((G18/100)*$S$18)*$T$2</f>
        <v>0</v>
      </c>
      <c r="H50" s="120" t="n">
        <f aca="false">((H18/100)*$S$18)*$T$2</f>
        <v>17563.813836751</v>
      </c>
      <c r="I50" s="120" t="n">
        <f aca="false">((I18/100)*$S$18)*$T$2</f>
        <v>26345.7207551265</v>
      </c>
      <c r="J50" s="120" t="n">
        <f aca="false">((J18/100)*$S$18)*$T$2</f>
        <v>26345.7207551265</v>
      </c>
      <c r="K50" s="120" t="n">
        <f aca="false">((K18/100)*$S$18)*$T$2</f>
        <v>17563.813836751</v>
      </c>
      <c r="L50" s="120" t="n">
        <f aca="false">((L27/100)*$S$9)*$T$2</f>
        <v>0</v>
      </c>
      <c r="M50" s="120" t="n">
        <f aca="false">((M27/100)*$S$9)*$T$2</f>
        <v>0</v>
      </c>
      <c r="N50" s="120" t="n">
        <f aca="false">((N27/100)*$S$9)*$T$2</f>
        <v>0</v>
      </c>
      <c r="O50" s="120" t="n">
        <f aca="false">((O27/100)*$S$9)*$T$2</f>
        <v>0</v>
      </c>
      <c r="P50" s="120" t="n">
        <f aca="false">((P27/100)*$S$9)*$T$2</f>
        <v>0</v>
      </c>
      <c r="Q50" s="120" t="n">
        <f aca="false">((Q27/100)*$S$9)*$T$2</f>
        <v>0</v>
      </c>
      <c r="R50" s="125" t="n">
        <f aca="false">COUNTIF(F50:Q50,"&gt;0")</f>
        <v>4</v>
      </c>
      <c r="S50" s="122" t="n">
        <f aca="false">SUM(F50:Q50)</f>
        <v>87819.0691837551</v>
      </c>
      <c r="T50" s="123" t="n">
        <f aca="false">IF($S$60=0,0,(S50/$S$60))</f>
        <v>0.304575739510954</v>
      </c>
    </row>
    <row r="51" customFormat="false" ht="15" hidden="false" customHeight="false" outlineLevel="0" collapsed="false">
      <c r="A51" s="22"/>
      <c r="B51" s="116" t="s">
        <v>96</v>
      </c>
      <c r="C51" s="128" t="s">
        <v>97</v>
      </c>
      <c r="D51" s="119" t="s">
        <v>67</v>
      </c>
      <c r="E51" s="119" t="s">
        <v>64</v>
      </c>
      <c r="F51" s="120" t="n">
        <f aca="false">((F18/100)*$S$18)*T3</f>
        <v>0</v>
      </c>
      <c r="G51" s="120" t="n">
        <f aca="false">((G18/100)*$S$18)*T3</f>
        <v>0</v>
      </c>
      <c r="H51" s="120" t="n">
        <f aca="false">((H18/100)*$S$18)*T3</f>
        <v>858.78016324897</v>
      </c>
      <c r="I51" s="120" t="n">
        <f aca="false">((I18/100)*$S$18)*T3</f>
        <v>1288.17024487346</v>
      </c>
      <c r="J51" s="120" t="n">
        <f aca="false">((J18/100)*$S$18)*T3</f>
        <v>1288.17024487346</v>
      </c>
      <c r="K51" s="120" t="n">
        <f aca="false">((K18/100)*$S$18)*T3</f>
        <v>858.78016324897</v>
      </c>
      <c r="L51" s="120" t="n">
        <f aca="false">((L27/100)*$S$9)*Z3</f>
        <v>0</v>
      </c>
      <c r="M51" s="120" t="n">
        <f aca="false">((M27/100)*$S$9)*AA3</f>
        <v>0</v>
      </c>
      <c r="N51" s="120" t="n">
        <f aca="false">((N27/100)*$S$9)*AB3</f>
        <v>0</v>
      </c>
      <c r="O51" s="120" t="n">
        <f aca="false">((O27/100)*$S$9)*AC3</f>
        <v>0</v>
      </c>
      <c r="P51" s="120" t="n">
        <f aca="false">((P27/100)*$S$9)*AD3</f>
        <v>0</v>
      </c>
      <c r="Q51" s="120" t="n">
        <f aca="false">((Q27/100)*$S$9)*AE3</f>
        <v>0</v>
      </c>
      <c r="R51" s="125" t="n">
        <f aca="false">COUNTIF(F51:Q51,"&gt;0")</f>
        <v>4</v>
      </c>
      <c r="S51" s="122" t="n">
        <f aca="false">SUM(F51:Q51)</f>
        <v>4293.90081624485</v>
      </c>
      <c r="T51" s="123" t="n">
        <f aca="false">IF($S$60=0,0,(S51/$S$60))</f>
        <v>0.0148921871826943</v>
      </c>
      <c r="U51" s="126"/>
    </row>
    <row r="52" customFormat="false" ht="15" hidden="false" customHeight="false" outlineLevel="0" collapsed="false">
      <c r="A52" s="22"/>
      <c r="B52" s="116" t="s">
        <v>98</v>
      </c>
      <c r="C52" s="127" t="s">
        <v>99</v>
      </c>
      <c r="D52" s="119" t="s">
        <v>63</v>
      </c>
      <c r="E52" s="119" t="s">
        <v>64</v>
      </c>
      <c r="F52" s="120" t="n">
        <f aca="false">((F19/100)*$S$19)*$T$2</f>
        <v>0</v>
      </c>
      <c r="G52" s="120" t="n">
        <f aca="false">((G19/100)*$S$19)*$T$2</f>
        <v>0</v>
      </c>
      <c r="H52" s="120" t="n">
        <f aca="false">((H19/100)*$S$19)*$T$2</f>
        <v>0</v>
      </c>
      <c r="I52" s="120" t="n">
        <f aca="false">((I19/100)*$S$19)*$T$2</f>
        <v>0</v>
      </c>
      <c r="J52" s="120" t="n">
        <f aca="false">((J19/100)*$S$19)*$T$2</f>
        <v>0</v>
      </c>
      <c r="K52" s="120" t="n">
        <f aca="false">((K19/100)*$S$19)*$T$2</f>
        <v>488.323492727673</v>
      </c>
      <c r="L52" s="120" t="n">
        <f aca="false">((L29/100)*$S$9)*$T$2</f>
        <v>0</v>
      </c>
      <c r="M52" s="120" t="n">
        <f aca="false">((M29/100)*$S$9)*$T$2</f>
        <v>0</v>
      </c>
      <c r="N52" s="120" t="n">
        <f aca="false">((N29/100)*$S$9)*$T$2</f>
        <v>0</v>
      </c>
      <c r="O52" s="120" t="n">
        <f aca="false">((O29/100)*$S$9)*$T$2</f>
        <v>0</v>
      </c>
      <c r="P52" s="120" t="n">
        <f aca="false">((P29/100)*$S$9)*$T$2</f>
        <v>0</v>
      </c>
      <c r="Q52" s="120" t="n">
        <f aca="false">((Q29/100)*$S$9)*$T$2</f>
        <v>0</v>
      </c>
      <c r="R52" s="125" t="n">
        <f aca="false">COUNTIF(F52:Q52,"&gt;0")</f>
        <v>1</v>
      </c>
      <c r="S52" s="122" t="n">
        <f aca="false">SUM(F52:Q52)</f>
        <v>488.323492727673</v>
      </c>
      <c r="T52" s="123" t="n">
        <f aca="false">IF($S$60=0,0,(S52/$S$60))</f>
        <v>0.00169361267775331</v>
      </c>
    </row>
    <row r="53" customFormat="false" ht="12.8" hidden="false" customHeight="false" outlineLevel="0" collapsed="false">
      <c r="A53" s="22"/>
      <c r="B53" s="116" t="s">
        <v>100</v>
      </c>
      <c r="C53" s="128" t="s">
        <v>101</v>
      </c>
      <c r="D53" s="119" t="s">
        <v>67</v>
      </c>
      <c r="E53" s="119" t="s">
        <v>64</v>
      </c>
      <c r="F53" s="120" t="n">
        <f aca="false">((F19/100)*$S$19)*T3</f>
        <v>0</v>
      </c>
      <c r="G53" s="120" t="n">
        <f aca="false">((G19/100)*$S$19)*T3</f>
        <v>0</v>
      </c>
      <c r="H53" s="120" t="n">
        <f aca="false">((H19/100)*$S$19)*T3</f>
        <v>0</v>
      </c>
      <c r="I53" s="120" t="n">
        <f aca="false">((I19/100)*$S$19)*T3</f>
        <v>0</v>
      </c>
      <c r="J53" s="120" t="n">
        <f aca="false">((J19/100)*$S$19)*T3</f>
        <v>0</v>
      </c>
      <c r="K53" s="120" t="n">
        <f aca="false">((K19/100)*$S$19)*T3</f>
        <v>23.8765072723267</v>
      </c>
      <c r="L53" s="120" t="n">
        <f aca="false">((L29/100)*$S$9)*Z3</f>
        <v>0</v>
      </c>
      <c r="M53" s="120" t="n">
        <f aca="false">((M29/100)*$S$9)*AA3</f>
        <v>0</v>
      </c>
      <c r="N53" s="120" t="n">
        <f aca="false">((N29/100)*$S$9)*AB3</f>
        <v>0</v>
      </c>
      <c r="O53" s="120" t="n">
        <f aca="false">((O29/100)*$S$9)*AC3</f>
        <v>0</v>
      </c>
      <c r="P53" s="120" t="n">
        <f aca="false">((P29/100)*$S$9)*AD3</f>
        <v>0</v>
      </c>
      <c r="Q53" s="120" t="n">
        <f aca="false">((Q29/100)*$S$9)*AE3</f>
        <v>0</v>
      </c>
      <c r="R53" s="125" t="n">
        <f aca="false">COUNTIF(F53:Q53,"&gt;0")</f>
        <v>1</v>
      </c>
      <c r="S53" s="122" t="n">
        <f aca="false">SUM(F53:Q53)</f>
        <v>23.8765072723267</v>
      </c>
      <c r="T53" s="123" t="n">
        <f aca="false">IF($S$60=0,0,(S53/$S$60))</f>
        <v>8.28089494343308E-005</v>
      </c>
      <c r="U53" s="126"/>
    </row>
    <row r="54" customFormat="false" ht="12.8" hidden="false" customHeight="false" outlineLevel="0" collapsed="false">
      <c r="A54" s="22"/>
      <c r="B54" s="116" t="s">
        <v>102</v>
      </c>
      <c r="C54" s="127"/>
      <c r="D54" s="119" t="s">
        <v>63</v>
      </c>
      <c r="E54" s="119" t="s">
        <v>64</v>
      </c>
      <c r="F54" s="120"/>
      <c r="G54" s="120"/>
      <c r="H54" s="120"/>
      <c r="I54" s="120"/>
      <c r="J54" s="120"/>
      <c r="K54" s="120"/>
      <c r="L54" s="120" t="n">
        <f aca="false">((L31/100)*$S$9)*$T$2</f>
        <v>0</v>
      </c>
      <c r="M54" s="120" t="n">
        <f aca="false">((M31/100)*$S$9)*$T$2</f>
        <v>0</v>
      </c>
      <c r="N54" s="120" t="n">
        <f aca="false">((N31/100)*$S$9)*$T$2</f>
        <v>0</v>
      </c>
      <c r="O54" s="120" t="n">
        <f aca="false">((O31/100)*$S$9)*$T$2</f>
        <v>0</v>
      </c>
      <c r="P54" s="120" t="n">
        <f aca="false">((P31/100)*$S$9)*$T$2</f>
        <v>0</v>
      </c>
      <c r="Q54" s="120" t="n">
        <f aca="false">((Q31/100)*$S$9)*$T$2</f>
        <v>0</v>
      </c>
      <c r="R54" s="125" t="n">
        <f aca="false">COUNTIF(F54:Q54,"&gt;0")</f>
        <v>0</v>
      </c>
      <c r="S54" s="122" t="n">
        <f aca="false">SUM(F54:Q54)</f>
        <v>0</v>
      </c>
      <c r="T54" s="123" t="n">
        <f aca="false">IF($S$60=0,0,(S54/$S$60))</f>
        <v>0</v>
      </c>
    </row>
    <row r="55" customFormat="false" ht="12.8" hidden="false" customHeight="false" outlineLevel="0" collapsed="false">
      <c r="A55" s="22"/>
      <c r="B55" s="116" t="s">
        <v>103</v>
      </c>
      <c r="C55" s="128"/>
      <c r="D55" s="119" t="s">
        <v>67</v>
      </c>
      <c r="E55" s="119" t="s">
        <v>64</v>
      </c>
      <c r="F55" s="120"/>
      <c r="G55" s="120" t="n">
        <f aca="false">((G31/100)*$S$9)*U3</f>
        <v>0</v>
      </c>
      <c r="H55" s="120" t="n">
        <f aca="false">((H31/100)*$S$9)*V3</f>
        <v>0</v>
      </c>
      <c r="I55" s="120" t="n">
        <f aca="false">((I31/100)*$S$9)*W3</f>
        <v>0</v>
      </c>
      <c r="J55" s="120" t="n">
        <f aca="false">((J31/100)*$S$9)*X3</f>
        <v>0</v>
      </c>
      <c r="K55" s="120" t="n">
        <f aca="false">((K31/100)*$S$9)*Y3</f>
        <v>0</v>
      </c>
      <c r="L55" s="120" t="n">
        <f aca="false">((L31/100)*$S$9)*Z3</f>
        <v>0</v>
      </c>
      <c r="M55" s="120" t="n">
        <f aca="false">((M31/100)*$S$9)*AA3</f>
        <v>0</v>
      </c>
      <c r="N55" s="120" t="n">
        <f aca="false">((N31/100)*$S$9)*AB3</f>
        <v>0</v>
      </c>
      <c r="O55" s="120" t="n">
        <f aca="false">((O31/100)*$S$9)*AC3</f>
        <v>0</v>
      </c>
      <c r="P55" s="120" t="n">
        <f aca="false">((P31/100)*$S$9)*AD3</f>
        <v>0</v>
      </c>
      <c r="Q55" s="120" t="n">
        <f aca="false">((Q31/100)*$S$9)*AE3</f>
        <v>0</v>
      </c>
      <c r="R55" s="125" t="n">
        <f aca="false">COUNTIF(F55:Q55,"&gt;0")</f>
        <v>0</v>
      </c>
      <c r="S55" s="122" t="n">
        <f aca="false">SUM(F55:Q55)</f>
        <v>0</v>
      </c>
      <c r="T55" s="123" t="n">
        <f aca="false">IF($S$60=0,0,(S55/$S$60))</f>
        <v>0</v>
      </c>
      <c r="U55" s="126"/>
    </row>
    <row r="56" customFormat="false" ht="12.8" hidden="false" customHeight="false" outlineLevel="0" collapsed="false">
      <c r="A56" s="22"/>
      <c r="B56" s="129"/>
      <c r="C56" s="130"/>
      <c r="D56" s="130"/>
      <c r="E56" s="130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2"/>
      <c r="R56" s="131"/>
      <c r="S56" s="131"/>
      <c r="T56" s="123" t="n">
        <f aca="false">IF($S$60=0,0,(S56/$S$60))</f>
        <v>0</v>
      </c>
    </row>
    <row r="57" customFormat="false" ht="12.8" hidden="false" customHeight="false" outlineLevel="0" collapsed="false">
      <c r="A57" s="22"/>
      <c r="B57" s="116" t="s">
        <v>104</v>
      </c>
      <c r="C57" s="127" t="s">
        <v>56</v>
      </c>
      <c r="D57" s="124" t="s">
        <v>63</v>
      </c>
      <c r="E57" s="124" t="s">
        <v>64</v>
      </c>
      <c r="F57" s="133" t="n">
        <f aca="false">SUMIF($D$32:$D$55,"TESOURO",F$32:F$55)</f>
        <v>17539.5349494691</v>
      </c>
      <c r="G57" s="133" t="n">
        <f aca="false">SUMIF($D$32:$D$55,"TESOURO",G$32:G$55)</f>
        <v>32966.103107719</v>
      </c>
      <c r="H57" s="133" t="n">
        <f aca="false">SUMIF($D$32:$D$55,"TESOURO",H$32:H$55)</f>
        <v>64695.961236702</v>
      </c>
      <c r="I57" s="133" t="n">
        <f aca="false">SUMIF($D$32:$D$55,"TESOURO",I$32:I$55)</f>
        <v>65396.5090515786</v>
      </c>
      <c r="J57" s="133" t="n">
        <f aca="false">SUMIF($D$32:$D$55,"TESOURO",J$32:J$55)</f>
        <v>66399.1796177788</v>
      </c>
      <c r="K57" s="133" t="n">
        <f aca="false">SUMIF($D$32:$D$55,"TESOURO",K$32:K$55)</f>
        <v>27894.3735961574</v>
      </c>
      <c r="L57" s="133" t="n">
        <f aca="false">SUMIF($D$19:$D$42,"TESOURO",L$19:L$42)</f>
        <v>0</v>
      </c>
      <c r="M57" s="133" t="n">
        <f aca="false">SUMIF($D$19:$D$42,"TESOURO",M$19:M$42)</f>
        <v>0</v>
      </c>
      <c r="N57" s="133" t="n">
        <f aca="false">SUMIF($D$19:$D$42,"TESOURO",N$19:N$42)</f>
        <v>0</v>
      </c>
      <c r="O57" s="133" t="n">
        <f aca="false">SUMIF($D$19:$D$42,"TESOURO",O$19:O$42)</f>
        <v>0</v>
      </c>
      <c r="P57" s="133" t="n">
        <f aca="false">SUMIF($D$19:$D$42,"TESOURO",P$19:P$42)</f>
        <v>0</v>
      </c>
      <c r="Q57" s="134" t="n">
        <f aca="false">SUMIF($D$19:$D$42,"TESOURO",Q$19:Q$42)</f>
        <v>0</v>
      </c>
      <c r="R57" s="135"/>
      <c r="S57" s="136" t="n">
        <f aca="false">SUMIF($D$32:$D$55,"TESOURO",S$32:S$55)</f>
        <v>274891.661559405</v>
      </c>
      <c r="T57" s="123" t="n">
        <f aca="false">IF($S$60=0,0,(S57/$S$60))</f>
        <v>0.953384405950163</v>
      </c>
      <c r="W57" s="137" t="n">
        <f aca="false">S57+S58</f>
        <v>288332.45</v>
      </c>
    </row>
    <row r="58" customFormat="false" ht="12.8" hidden="false" customHeight="false" outlineLevel="0" collapsed="false">
      <c r="A58" s="22"/>
      <c r="B58" s="116" t="s">
        <v>105</v>
      </c>
      <c r="C58" s="128"/>
      <c r="D58" s="138" t="s">
        <v>67</v>
      </c>
      <c r="E58" s="138" t="s">
        <v>64</v>
      </c>
      <c r="F58" s="133" t="n">
        <f aca="false">SUMIF($D$32:$D$55,"CONTRAPARTIDA",F$32:F$55)</f>
        <v>857.593050530897</v>
      </c>
      <c r="G58" s="133" t="n">
        <f aca="false">SUMIF($D$32:$D$55,"CONTRAPARTIDA",G$32:G$55)</f>
        <v>1611.87289228102</v>
      </c>
      <c r="H58" s="133" t="n">
        <f aca="false">SUMIF($D$32:$D$55,"CONTRAPARTIDA",H$32:H$55)</f>
        <v>3163.29976329796</v>
      </c>
      <c r="I58" s="133" t="n">
        <f aca="false">SUMIF($D$19:$D$55,"CONTRAPARTIDA",I$19:I$55)</f>
        <v>3197.55294842138</v>
      </c>
      <c r="J58" s="133" t="n">
        <f aca="false">SUMIF($D$32:$D$55,"CONTRAPARTIDA",J$32:J$55)</f>
        <v>3246.57838222121</v>
      </c>
      <c r="K58" s="133" t="n">
        <f aca="false">SUMIF($D$32:$D$55,"CONTRAPARTIDA",K$32:K$55)</f>
        <v>1363.89140384257</v>
      </c>
      <c r="L58" s="133" t="n">
        <f aca="false">SUMIF($D$19:$D$42,"CONTRAPARTIDA",L$19:L$42)</f>
        <v>0</v>
      </c>
      <c r="M58" s="133" t="n">
        <f aca="false">SUMIF($D$19:$D$42,"CONTRAPARTIDA",M$19:M$42)</f>
        <v>0</v>
      </c>
      <c r="N58" s="133" t="n">
        <f aca="false">SUMIF($D$19:$D$42,"CONTRAPARTIDA",N$19:N$42)</f>
        <v>0</v>
      </c>
      <c r="O58" s="133" t="n">
        <f aca="false">SUMIF($D$19:$D$42,"CONTRAPARTIDA",O$19:O$42)</f>
        <v>0</v>
      </c>
      <c r="P58" s="133" t="n">
        <f aca="false">SUMIF($D$19:$D$42,"CONTRAPARTIDA",P$19:P$42)</f>
        <v>0</v>
      </c>
      <c r="Q58" s="134" t="n">
        <f aca="false">SUMIF($D$19:$D$42,"CONTRAPARTIDA",Q$19:Q$42)</f>
        <v>0</v>
      </c>
      <c r="R58" s="139"/>
      <c r="S58" s="136" t="n">
        <f aca="false">SUMIF($D$32:$D$55,"CONTRAPARTIDA",S$32:S$55)</f>
        <v>13440.788440595</v>
      </c>
      <c r="T58" s="123" t="n">
        <f aca="false">IF($S$60=0,0,(S58/$S$60))</f>
        <v>0.0466155940498374</v>
      </c>
    </row>
    <row r="59" customFormat="false" ht="15" hidden="false" customHeight="false" outlineLevel="0" collapsed="false">
      <c r="A59" s="22"/>
      <c r="B59" s="140"/>
      <c r="C59" s="130"/>
      <c r="D59" s="130"/>
      <c r="E59" s="130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2"/>
      <c r="R59" s="131"/>
      <c r="S59" s="141"/>
      <c r="T59" s="142"/>
    </row>
    <row r="60" customFormat="false" ht="15" hidden="false" customHeight="true" outlineLevel="0" collapsed="false">
      <c r="A60" s="22"/>
      <c r="B60" s="143" t="s">
        <v>106</v>
      </c>
      <c r="C60" s="143"/>
      <c r="D60" s="143"/>
      <c r="E60" s="144" t="s">
        <v>64</v>
      </c>
      <c r="F60" s="145" t="n">
        <f aca="false">SUM(F57:F58)</f>
        <v>18397.128</v>
      </c>
      <c r="G60" s="145" t="n">
        <f aca="false">SUM(G57:G58)</f>
        <v>34577.976</v>
      </c>
      <c r="H60" s="145" t="n">
        <f aca="false">SUM(H57:H58)</f>
        <v>67859.261</v>
      </c>
      <c r="I60" s="145" t="n">
        <f aca="false">SUM(I57:I58)</f>
        <v>68594.062</v>
      </c>
      <c r="J60" s="145" t="n">
        <f aca="false">SUM(J57:J58)</f>
        <v>69645.758</v>
      </c>
      <c r="K60" s="145" t="n">
        <f aca="false">SUM(K57:K58)</f>
        <v>29258.265</v>
      </c>
      <c r="L60" s="146" t="n">
        <f aca="false">SUM(L57:L58)</f>
        <v>0</v>
      </c>
      <c r="M60" s="146" t="n">
        <f aca="false">SUM(M57:M58)</f>
        <v>0</v>
      </c>
      <c r="N60" s="146" t="n">
        <f aca="false">SUM(N57:N58)</f>
        <v>0</v>
      </c>
      <c r="O60" s="146" t="n">
        <f aca="false">SUM(O57:O58)</f>
        <v>0</v>
      </c>
      <c r="P60" s="146" t="n">
        <f aca="false">SUM(P57:P58)</f>
        <v>0</v>
      </c>
      <c r="Q60" s="147" t="n">
        <f aca="false">SUM(Q57:Q58)</f>
        <v>0</v>
      </c>
      <c r="R60" s="148"/>
      <c r="S60" s="149" t="n">
        <f aca="false">SUM(F60:Q60)</f>
        <v>288332.45</v>
      </c>
      <c r="T60" s="150" t="n">
        <v>1</v>
      </c>
    </row>
    <row r="61" customFormat="false" ht="15" hidden="false" customHeight="true" outlineLevel="0" collapsed="false">
      <c r="A61" s="22"/>
      <c r="B61" s="151" t="s">
        <v>107</v>
      </c>
      <c r="C61" s="151"/>
      <c r="D61" s="151"/>
      <c r="E61" s="152" t="s">
        <v>64</v>
      </c>
      <c r="F61" s="153" t="n">
        <f aca="false">IF($S$60=0,0,F60/$S$60)</f>
        <v>0.0638052636808656</v>
      </c>
      <c r="G61" s="153" t="n">
        <f aca="false">IF($S$60=0,0,G60/$S$60)</f>
        <v>0.119923983582146</v>
      </c>
      <c r="H61" s="153" t="n">
        <f aca="false">IF($S$60=0,0,H60/$S$60)</f>
        <v>0.235350759167066</v>
      </c>
      <c r="I61" s="153" t="n">
        <f aca="false">IF($S$60=0,0,I60/$S$60)</f>
        <v>0.237899209749024</v>
      </c>
      <c r="J61" s="153" t="n">
        <f aca="false">IF($S$60=0,0,J60/$S$60)</f>
        <v>0.241546721501517</v>
      </c>
      <c r="K61" s="153" t="n">
        <f aca="false">IF($S$60=0,0,K60/$S$60)</f>
        <v>0.101474062319382</v>
      </c>
      <c r="L61" s="153" t="n">
        <f aca="false">IF($S$49=0,0,L60/$S$49)</f>
        <v>0</v>
      </c>
      <c r="M61" s="153" t="n">
        <f aca="false">IF($S$49=0,0,M60/$S$49)</f>
        <v>0</v>
      </c>
      <c r="N61" s="153" t="n">
        <f aca="false">IF($S$49=0,0,N60/$S$49)</f>
        <v>0</v>
      </c>
      <c r="O61" s="153" t="n">
        <f aca="false">IF($S$49=0,0,O60/$S$49)</f>
        <v>0</v>
      </c>
      <c r="P61" s="153" t="n">
        <f aca="false">IF($S$49=0,0,P60/$S$49)</f>
        <v>0</v>
      </c>
      <c r="Q61" s="154" t="n">
        <f aca="false">IF($S$49=0,0,Q60/$S$49)</f>
        <v>0</v>
      </c>
      <c r="R61" s="155"/>
      <c r="S61" s="149" t="n">
        <f aca="false">S57+S58</f>
        <v>288332.45</v>
      </c>
      <c r="T61" s="156" t="n">
        <f aca="false">SUM(F61:Q61)</f>
        <v>1</v>
      </c>
    </row>
    <row r="62" customFormat="false" ht="15" hidden="false" customHeight="true" outlineLevel="0" collapsed="false">
      <c r="A62" s="22"/>
      <c r="B62" s="157" t="s">
        <v>108</v>
      </c>
      <c r="C62" s="157"/>
      <c r="D62" s="157"/>
      <c r="E62" s="158" t="s">
        <v>64</v>
      </c>
      <c r="F62" s="159" t="n">
        <f aca="false">F61</f>
        <v>0.0638052636808656</v>
      </c>
      <c r="G62" s="159" t="n">
        <f aca="false">IF(G60=0,0,F62+G61)</f>
        <v>0.183729247263012</v>
      </c>
      <c r="H62" s="159" t="n">
        <f aca="false">IF(H60=0,0,G62+H61)</f>
        <v>0.419080006430078</v>
      </c>
      <c r="I62" s="159" t="n">
        <f aca="false">IF(I60=0,0,H62+I61)</f>
        <v>0.656979216179102</v>
      </c>
      <c r="J62" s="159" t="n">
        <f aca="false">IF(J60=0,0,I62+J61)</f>
        <v>0.898525937680618</v>
      </c>
      <c r="K62" s="159" t="n">
        <f aca="false">IF(K60=0,0,J62+K61)</f>
        <v>1</v>
      </c>
      <c r="L62" s="159" t="n">
        <f aca="false">IF(L60=0,0,K62+L61)</f>
        <v>0</v>
      </c>
      <c r="M62" s="159" t="n">
        <f aca="false">IF(M60=0,0,L62+M61)</f>
        <v>0</v>
      </c>
      <c r="N62" s="159" t="n">
        <f aca="false">IF(N60=0,0,M62+N61)</f>
        <v>0</v>
      </c>
      <c r="O62" s="159" t="n">
        <f aca="false">IF(O60=0,0,N62+O61)</f>
        <v>0</v>
      </c>
      <c r="P62" s="159" t="n">
        <f aca="false">IF(P60=0,0,O62+P61)</f>
        <v>0</v>
      </c>
      <c r="Q62" s="160" t="n">
        <f aca="false">IF(Q60=0,0,P62+Q61)</f>
        <v>0</v>
      </c>
      <c r="R62" s="161"/>
      <c r="S62" s="162" t="str">
        <f aca="false">IF(S60=S61,"OK","CORRIGIR")</f>
        <v>OK</v>
      </c>
      <c r="T62" s="163" t="str">
        <f aca="false">IF(T60=T61,"OK","CORRIGIR")</f>
        <v>OK</v>
      </c>
    </row>
    <row r="63" customFormat="false" ht="15" hidden="false" customHeight="true" outlineLevel="0" collapsed="false">
      <c r="A63" s="22"/>
      <c r="B63" s="164" t="s">
        <v>109</v>
      </c>
      <c r="C63" s="165"/>
      <c r="D63" s="166"/>
      <c r="E63" s="167"/>
      <c r="F63" s="165" t="s">
        <v>110</v>
      </c>
      <c r="G63" s="168"/>
      <c r="H63" s="168"/>
      <c r="I63" s="169"/>
      <c r="J63" s="170" t="s">
        <v>111</v>
      </c>
      <c r="K63" s="171"/>
      <c r="L63" s="171"/>
      <c r="M63" s="172"/>
      <c r="N63" s="173" t="s">
        <v>110</v>
      </c>
      <c r="O63" s="174"/>
      <c r="P63" s="175"/>
      <c r="Q63" s="165" t="s">
        <v>112</v>
      </c>
      <c r="R63" s="176"/>
      <c r="S63" s="176"/>
      <c r="T63" s="177"/>
    </row>
    <row r="64" customFormat="false" ht="19.5" hidden="false" customHeight="true" outlineLevel="0" collapsed="false">
      <c r="A64" s="22"/>
      <c r="B64" s="178"/>
      <c r="C64" s="179" t="s">
        <v>113</v>
      </c>
      <c r="D64" s="180"/>
      <c r="E64" s="181"/>
      <c r="F64" s="181"/>
      <c r="G64" s="182" t="s">
        <v>114</v>
      </c>
      <c r="H64" s="181"/>
      <c r="I64" s="183"/>
      <c r="J64" s="184"/>
      <c r="K64" s="185" t="s">
        <v>115</v>
      </c>
      <c r="L64" s="186"/>
      <c r="M64" s="187"/>
      <c r="N64" s="188"/>
      <c r="O64" s="189" t="s">
        <v>116</v>
      </c>
      <c r="P64" s="190"/>
      <c r="Q64" s="191"/>
      <c r="R64" s="192"/>
      <c r="S64" s="192"/>
      <c r="T64" s="193"/>
    </row>
  </sheetData>
  <mergeCells count="15">
    <mergeCell ref="H2:I2"/>
    <mergeCell ref="J2:K2"/>
    <mergeCell ref="L2:M2"/>
    <mergeCell ref="N2:O2"/>
    <mergeCell ref="P2:R2"/>
    <mergeCell ref="P3:R3"/>
    <mergeCell ref="E4:O4"/>
    <mergeCell ref="P4:R4"/>
    <mergeCell ref="F5:Q5"/>
    <mergeCell ref="D28:E28"/>
    <mergeCell ref="B29:T29"/>
    <mergeCell ref="F30:Q30"/>
    <mergeCell ref="B60:D60"/>
    <mergeCell ref="B61:D61"/>
    <mergeCell ref="B62:D62"/>
  </mergeCells>
  <printOptions headings="false" gridLines="false" gridLinesSet="true" horizontalCentered="true" verticalCentered="true"/>
  <pageMargins left="0.7875" right="0.7875" top="0.984027777777778" bottom="0.590277777777778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1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LibreOffice/6.0.6.2$Windows_X86_64 LibreOffice_project/0c292870b25a325b5ed35f6b45599d2ea4458e77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2017-12-08T17:25:13Z</dcterms:created>
  <dc:creator>Ruy  José da Costa</dc:creator>
  <dc:description/>
  <dc:language>pt-BR</dc:language>
  <cp:lastModifiedBy/>
  <cp:lastPrinted>2019-06-24T16:51:03Z</cp:lastPrinted>
  <dcterms:modified xsi:type="dcterms:W3CDTF">2019-07-17T13:50:29Z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