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23909-pc\projetos\REPROGRAMAÇÃO ESCOLAS FNDE\"/>
    </mc:Choice>
  </mc:AlternateContent>
  <bookViews>
    <workbookView xWindow="0" yWindow="0" windowWidth="16380" windowHeight="8190" tabRatio="500" activeTab="1"/>
  </bookViews>
  <sheets>
    <sheet name="Orç" sheetId="1" r:id="rId1"/>
    <sheet name="Cronograma" sheetId="2" r:id="rId2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1" i="2" l="1"/>
  <c r="G21" i="2"/>
  <c r="F21" i="2"/>
  <c r="H21" i="2"/>
  <c r="C30" i="2"/>
  <c r="J29" i="2"/>
  <c r="I29" i="2"/>
  <c r="H29" i="2"/>
  <c r="G29" i="2"/>
  <c r="F29" i="2"/>
  <c r="E29" i="2"/>
  <c r="J27" i="2"/>
  <c r="I27" i="2"/>
  <c r="H27" i="2"/>
  <c r="G27" i="2"/>
  <c r="F27" i="2"/>
  <c r="E27" i="2"/>
  <c r="J25" i="2"/>
  <c r="I25" i="2"/>
  <c r="H25" i="2"/>
  <c r="G25" i="2"/>
  <c r="F25" i="2"/>
  <c r="E25" i="2"/>
  <c r="J23" i="2"/>
  <c r="I23" i="2"/>
  <c r="H23" i="2"/>
  <c r="G23" i="2"/>
  <c r="F23" i="2"/>
  <c r="E23" i="2"/>
  <c r="J21" i="2"/>
  <c r="E21" i="2"/>
  <c r="J19" i="2"/>
  <c r="I19" i="2"/>
  <c r="H19" i="2"/>
  <c r="G19" i="2"/>
  <c r="F19" i="2"/>
  <c r="E19" i="2"/>
  <c r="J17" i="2"/>
  <c r="I17" i="2"/>
  <c r="H17" i="2"/>
  <c r="G17" i="2"/>
  <c r="F17" i="2"/>
  <c r="E17" i="2"/>
  <c r="J15" i="2"/>
  <c r="I15" i="2"/>
  <c r="H15" i="2"/>
  <c r="G15" i="2"/>
  <c r="F15" i="2"/>
  <c r="E15" i="2"/>
  <c r="J13" i="2"/>
  <c r="I13" i="2"/>
  <c r="H13" i="2"/>
  <c r="G13" i="2"/>
  <c r="J30" i="2"/>
  <c r="F13" i="2"/>
  <c r="E13" i="2"/>
  <c r="I30" i="2" l="1"/>
  <c r="F30" i="2"/>
  <c r="H30" i="2"/>
  <c r="G30" i="2"/>
  <c r="E30" i="2"/>
  <c r="H79" i="1"/>
  <c r="H77" i="1"/>
  <c r="H69" i="1"/>
  <c r="H65" i="1"/>
  <c r="H60" i="1"/>
  <c r="H57" i="1"/>
  <c r="H53" i="1"/>
  <c r="H48" i="1"/>
  <c r="H32" i="1"/>
  <c r="H7" i="1"/>
  <c r="H8" i="1"/>
  <c r="H4" i="1" s="1"/>
  <c r="H9" i="1"/>
  <c r="H11" i="1"/>
  <c r="H12" i="1"/>
  <c r="H13" i="1"/>
  <c r="H14" i="1"/>
  <c r="H15" i="1"/>
  <c r="H16" i="1"/>
  <c r="H17" i="1"/>
  <c r="H18" i="1"/>
  <c r="H19" i="1"/>
  <c r="H21" i="1"/>
  <c r="H22" i="1"/>
  <c r="H23" i="1"/>
  <c r="H24" i="1"/>
  <c r="H25" i="1"/>
  <c r="H26" i="1"/>
  <c r="H27" i="1"/>
  <c r="H28" i="1"/>
  <c r="H29" i="1"/>
  <c r="H30" i="1"/>
  <c r="H31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50" i="1"/>
  <c r="H52" i="1"/>
  <c r="H54" i="1"/>
  <c r="H55" i="1"/>
  <c r="H56" i="1"/>
  <c r="H58" i="1"/>
  <c r="H59" i="1"/>
  <c r="H61" i="1"/>
  <c r="H62" i="1"/>
  <c r="H63" i="1"/>
  <c r="H64" i="1"/>
  <c r="H66" i="1"/>
  <c r="H67" i="1"/>
  <c r="H68" i="1"/>
  <c r="H70" i="1"/>
  <c r="H71" i="1"/>
  <c r="H72" i="1"/>
  <c r="H73" i="1"/>
  <c r="H74" i="1"/>
  <c r="H75" i="1"/>
  <c r="H76" i="1"/>
  <c r="H78" i="1"/>
  <c r="H6" i="1"/>
  <c r="G54" i="1" l="1"/>
  <c r="G55" i="1"/>
  <c r="G78" i="1" l="1"/>
  <c r="G77" i="1" s="1"/>
  <c r="G76" i="1"/>
  <c r="G75" i="1"/>
  <c r="G74" i="1"/>
  <c r="G73" i="1"/>
  <c r="G72" i="1"/>
  <c r="G71" i="1"/>
  <c r="G70" i="1"/>
  <c r="G69" i="1" s="1"/>
  <c r="G68" i="1"/>
  <c r="G67" i="1"/>
  <c r="G66" i="1"/>
  <c r="G65" i="1" s="1"/>
  <c r="G64" i="1"/>
  <c r="G63" i="1"/>
  <c r="G62" i="1"/>
  <c r="G61" i="1"/>
  <c r="G59" i="1"/>
  <c r="G58" i="1"/>
  <c r="G56" i="1"/>
  <c r="G53" i="1" s="1"/>
  <c r="G52" i="1"/>
  <c r="G50" i="1"/>
  <c r="G48" i="1" s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1" i="1"/>
  <c r="G30" i="1"/>
  <c r="G29" i="1"/>
  <c r="G28" i="1"/>
  <c r="G27" i="1"/>
  <c r="G26" i="1"/>
  <c r="G25" i="1"/>
  <c r="G24" i="1"/>
  <c r="G23" i="1"/>
  <c r="G22" i="1"/>
  <c r="G21" i="1"/>
  <c r="G19" i="1"/>
  <c r="G18" i="1"/>
  <c r="G17" i="1"/>
  <c r="G16" i="1"/>
  <c r="G15" i="1"/>
  <c r="G14" i="1"/>
  <c r="G13" i="1"/>
  <c r="G12" i="1"/>
  <c r="G11" i="1"/>
  <c r="G9" i="1"/>
  <c r="G8" i="1"/>
  <c r="G7" i="1"/>
  <c r="G6" i="1"/>
  <c r="G60" i="1" l="1"/>
  <c r="G32" i="1"/>
  <c r="G57" i="1"/>
  <c r="G4" i="1"/>
  <c r="G79" i="1" l="1"/>
</calcChain>
</file>

<file path=xl/sharedStrings.xml><?xml version="1.0" encoding="utf-8"?>
<sst xmlns="http://schemas.openxmlformats.org/spreadsheetml/2006/main" count="298" uniqueCount="225">
  <si>
    <t>CÓDIGO</t>
  </si>
  <si>
    <t>ITEM</t>
  </si>
  <si>
    <t>DESCRIÇÃO DOS SERVIÇOS</t>
  </si>
  <si>
    <t>UNID.</t>
  </si>
  <si>
    <t>QUANT.</t>
  </si>
  <si>
    <t>P. UNITÁRIO</t>
  </si>
  <si>
    <t>TOTAL</t>
  </si>
  <si>
    <t>INSTALAÇÕES HIDROSSANITÁRIAS</t>
  </si>
  <si>
    <t>1.1</t>
  </si>
  <si>
    <t xml:space="preserve"> ÁGUA</t>
  </si>
  <si>
    <t>16.3.360(SEINFRA)</t>
  </si>
  <si>
    <t>1.1.1</t>
  </si>
  <si>
    <t xml:space="preserve"> "Tubo pvc rígido soldável marrom p/ água, d = 25 mm (3/4""), inclusive conexões"</t>
  </si>
  <si>
    <t>M</t>
  </si>
  <si>
    <t>16.3.359(SEINFRA)</t>
  </si>
  <si>
    <t>1.1.2</t>
  </si>
  <si>
    <t>"Tubo pvc rígido soldável marrom p/ água, d = 20 mm (1/2""), inclusive conexões"</t>
  </si>
  <si>
    <t>16.3.362(SEINFRA)</t>
  </si>
  <si>
    <t>1.1.3</t>
  </si>
  <si>
    <t>"Tubo pvc rígido soldável marrom p/ água, d = 40 mm (1 1/2""), inclusive conexões"</t>
  </si>
  <si>
    <t>COTAÇÃO</t>
  </si>
  <si>
    <t>1.1.4</t>
  </si>
  <si>
    <t>Caixa d´água em fibra de vidro - instalada, sem estrutura de suporte cap. 1.000 litros</t>
  </si>
  <si>
    <t>Unidade</t>
  </si>
  <si>
    <t>1.2</t>
  </si>
  <si>
    <t>ESGOTO</t>
  </si>
  <si>
    <t>16.3.21(SEINFRA)</t>
  </si>
  <si>
    <t>1.2.1</t>
  </si>
  <si>
    <t>Tubo pvc rígido c/ anéis, ponta e bolsa p/ esgoto secundário, d = 50mm, inclusive conexões</t>
  </si>
  <si>
    <t>16.3.22 (SEINFRA)</t>
  </si>
  <si>
    <t>1.2.2</t>
  </si>
  <si>
    <t>Tubo pvc rígido c/ anéis, ponta e bolsa p/ esgoto secundário, d = 40mm, inclusive conexões</t>
  </si>
  <si>
    <t>16.3.24 (SEINFRA)</t>
  </si>
  <si>
    <t>1.2.3</t>
  </si>
  <si>
    <t>Tubo pvc rígido c/ anéis, ponta e bolsa p/ esgoto primário, d = 100mm</t>
  </si>
  <si>
    <t>16.11.9 (SEINFRA)</t>
  </si>
  <si>
    <t>1.2.4</t>
  </si>
  <si>
    <t>"Caixa de gordura - ""cg"" - (50 x 50 x 65cm)"</t>
  </si>
  <si>
    <t>16.11.12 (SEINFRA)</t>
  </si>
  <si>
    <t>1.2.5</t>
  </si>
  <si>
    <t>Caixa de passagem em alvenaria de tijolos maciços esp. = 0,12m, dim. int. = 0.40 x 0.40 x 0.60m</t>
  </si>
  <si>
    <t>16.3.241 (SEINFRA)</t>
  </si>
  <si>
    <t>1.2.6</t>
  </si>
  <si>
    <t>Ralo sifonado em pvc d = 100 mm, saída 40 mm, com grelha acabamento branco</t>
  </si>
  <si>
    <t>16.11.47 (SEINFRA)</t>
  </si>
  <si>
    <t>1.2.7</t>
  </si>
  <si>
    <t xml:space="preserve"> Caixa Sifonada em pvc d=100, saída 50 mm</t>
  </si>
  <si>
    <t>95463 (sinap)</t>
  </si>
  <si>
    <t>1.2.8</t>
  </si>
  <si>
    <t>Fossa séptica (dimensões internas 3,00x1,70x1,50m)</t>
  </si>
  <si>
    <t>74198/2 (sinap)</t>
  </si>
  <si>
    <t>1.2.9</t>
  </si>
  <si>
    <t>Sumidouro paredes com blocos cerâmicos 6 furos e dimensões internas de 1,50 x 1,50 x 0,60 m</t>
  </si>
  <si>
    <t>1.3</t>
  </si>
  <si>
    <t>LOUÇAS E METAIS</t>
  </si>
  <si>
    <t>86932 (sinap)</t>
  </si>
  <si>
    <t>1.3.1</t>
  </si>
  <si>
    <t>Bacia sanitaria com caixa de descarga acoplada, inclusive assento , conjunto de fixação, anel de vedação, tubo de ligação e engate plástico, adaptado para deficientes físicos, conforme especificações</t>
  </si>
  <si>
    <t>86941 (sinap)</t>
  </si>
  <si>
    <t>1.3.2</t>
  </si>
  <si>
    <t>Lavatório com coluna inclusive sifão plástico, válvula cromada para pia e engate plástico, adaptado para deficientes físicos, conforme especificações</t>
  </si>
  <si>
    <t>93442 (SINAP)</t>
  </si>
  <si>
    <t>1.3.3</t>
  </si>
  <si>
    <t>Pia de cozinha com bancada em granito cinza andorinha, inclusive rodopia h=7 cm, dim 1.40x0.60, com 01 cuba de aço inox, sifão cromado, válvula cromada, torneira em aço inox</t>
  </si>
  <si>
    <t>86889 (SINAP)</t>
  </si>
  <si>
    <t>1.3.4</t>
  </si>
  <si>
    <t>Bancada em granito cinza andorinha, dim 2.00x0.60, inclusive rodopia h=7 cm, assentada.</t>
  </si>
  <si>
    <t>86924 (SINAP)</t>
  </si>
  <si>
    <t>1.3.5</t>
  </si>
  <si>
    <t>Tanque em louça branca, c/ válvula e sifão de plástico e torneira</t>
  </si>
  <si>
    <t>16.8.4 (SEINFRA)</t>
  </si>
  <si>
    <t>1.3.6</t>
  </si>
  <si>
    <t>"Registro de gaveta 3/4"" "</t>
  </si>
  <si>
    <t>16.8.5 (SEINFRA)</t>
  </si>
  <si>
    <t>1.3.7</t>
  </si>
  <si>
    <t>"Registro de gaveta 1"""</t>
  </si>
  <si>
    <t>16.8.7 (SEINFRA)</t>
  </si>
  <si>
    <t>1.3.8</t>
  </si>
  <si>
    <t>"Registro de gaveta 11/2"""</t>
  </si>
  <si>
    <t>1.3.9</t>
  </si>
  <si>
    <t>"Barra de apoio para deficiente em ferro galvanizado de 11/2"", L = 90cm (bacia sanitária), inclusive parafusos de fixação e pintura"</t>
  </si>
  <si>
    <t xml:space="preserve">COTAÇÃO </t>
  </si>
  <si>
    <t>1.3.10</t>
  </si>
  <si>
    <t>"Barra de apoio para deficiente em ferro galvanizado de 11/2"", L = 140cm, em formato U (lavatório), inclusive parafusos de fixação e pintura"</t>
  </si>
  <si>
    <t>16.9.35 (SEINFRA)</t>
  </si>
  <si>
    <t>1.3.11</t>
  </si>
  <si>
    <t>Espelho de cristal 4mm, com moldura de alumínio, acabamento em laminado, dim. 40 x 90cm</t>
  </si>
  <si>
    <t>INSTALAÇÕES ELÉTRICAS E TELEFÔNICAS (380/220V)</t>
  </si>
  <si>
    <t>93141(SINAP)</t>
  </si>
  <si>
    <t>2.1</t>
  </si>
  <si>
    <t>Ponto de tomada 2p+t e universal, de uso geral (tug), em paredes, com eletroduto de pvc rígido embutido, exclusive aterramento</t>
  </si>
  <si>
    <t>2.2</t>
  </si>
  <si>
    <t>Ponto de telefone, com eletroduto de pvc rígido embutido</t>
  </si>
  <si>
    <t>2.3</t>
  </si>
  <si>
    <t>Ponto de tomada para computador, com eletroduto de pvc roscavel embutido, inclusive aterramento</t>
  </si>
  <si>
    <t>91963(SINAP)</t>
  </si>
  <si>
    <t>2.4</t>
  </si>
  <si>
    <t>Interruptor 01 seção simples</t>
  </si>
  <si>
    <t>91966(SINAP)</t>
  </si>
  <si>
    <t>2.5</t>
  </si>
  <si>
    <t>Interruptor 03 seções simples</t>
  </si>
  <si>
    <t>2.6</t>
  </si>
  <si>
    <t>Interruptor three way</t>
  </si>
  <si>
    <t>83463 (SINAP)</t>
  </si>
  <si>
    <t>2.7</t>
  </si>
  <si>
    <t>Quadro de distribuição de embutir, com barramento, em chapa de aço, para até 12 disjuntores padrão europeu (linha branca), exclusive disjuntores</t>
  </si>
  <si>
    <t>93653 (SINAP)</t>
  </si>
  <si>
    <t>2.8</t>
  </si>
  <si>
    <t>Disjuntor termomagnetico monopolar 10 A, padrão DIN (linha branca)</t>
  </si>
  <si>
    <t>93654 (SINAP)</t>
  </si>
  <si>
    <t>2.9</t>
  </si>
  <si>
    <t>Disjuntor termomagnetico monopolar 16 A, padrão DIN (linha branca)</t>
  </si>
  <si>
    <t>93655 (SINAP)</t>
  </si>
  <si>
    <t>2.10</t>
  </si>
  <si>
    <t>Disjuntor termomagnetico monopolar 20 A, padrão DIN (linha branca)</t>
  </si>
  <si>
    <t>2.11</t>
  </si>
  <si>
    <t>Disjuntor termomagnetico tripolar 20 A, padrão DIN (linha branca)</t>
  </si>
  <si>
    <t>93669 (SINAP)</t>
  </si>
  <si>
    <t>2.12</t>
  </si>
  <si>
    <t>Disjuntor bipolar DR 32 A - Dispositivo residual diferencial, tipo AC, 30MA</t>
  </si>
  <si>
    <t>73953/1 (SINAP)</t>
  </si>
  <si>
    <t>2.13</t>
  </si>
  <si>
    <t>Luminária comercial para lâmpada fluorescente 1 x 20 w, inclusive reator eletrônico e lâmpada</t>
  </si>
  <si>
    <t>73953/6 (SINAP)</t>
  </si>
  <si>
    <t>2.14</t>
  </si>
  <si>
    <t>Luminária comercial para lâmpada fluorescente 2 x 40 w, inclusive reator eletrônico e lâmpada</t>
  </si>
  <si>
    <t>2.15</t>
  </si>
  <si>
    <t>Luminária tipo tartaruga para área externa, corpo em alumínio fundido pintado, difusor em vidro frisado temperado com lâmpada fluorescente compacta de 20w</t>
  </si>
  <si>
    <t>ESQUADRIAS</t>
  </si>
  <si>
    <t>3.1</t>
  </si>
  <si>
    <t>MADEIRA</t>
  </si>
  <si>
    <t>91297 (SINAP)</t>
  </si>
  <si>
    <t>3.1.1</t>
  </si>
  <si>
    <t>"Porta em madeira de lei, lisa, semi-ôca, 0.80 x 2.10 m, inclusive batente em madeira de lei l=0.14m (caixão) com 02 jogos de alizar, dobradica galvanizada 3"" x 3"" fechadura porta interna, conforme especificações"</t>
  </si>
  <si>
    <t>3.2</t>
  </si>
  <si>
    <t>METALICAS</t>
  </si>
  <si>
    <t>94564 (SINAP)</t>
  </si>
  <si>
    <t>3.2.1</t>
  </si>
  <si>
    <t>Esquadria de caixilho de ferro tipo basculante, exclusive vidro</t>
  </si>
  <si>
    <t>M2</t>
  </si>
  <si>
    <t>COBERTURA</t>
  </si>
  <si>
    <t>14.4.15 (SEINFRA)</t>
  </si>
  <si>
    <t>4.1</t>
  </si>
  <si>
    <t>Forro de PVC, e=20cm, com estrutura em aço, inclusive rodaforro</t>
  </si>
  <si>
    <t>REVESTIMENTO</t>
  </si>
  <si>
    <t>87243 (SINAP)</t>
  </si>
  <si>
    <t>5.2</t>
  </si>
  <si>
    <t>Revestimento cerâmico para piso ou parede, pei - 4, dimensões 10 x 10 cm, aplicado com argamassa industrializada ac-i, rejuntado, exclusive regularização de base ou emboço, conforme especificações</t>
  </si>
  <si>
    <t>87265 (SINAP)</t>
  </si>
  <si>
    <t>5.3</t>
  </si>
  <si>
    <t>Revestimento cerâmico para piso ou parede, pei - 3, dimensões 20 x 20 cm, aplicado com argamassa industrializada ac-i, rejuntado, exclusive regularização de base ou emboço, conforme especificações</t>
  </si>
  <si>
    <t>PAVIMENTAÇÃO</t>
  </si>
  <si>
    <t>6.3</t>
  </si>
  <si>
    <t>Revestimento cerâmico para piso ou parede, pei - 4 ou 5, dimensões 40 x 40 cm, aplicado com argamassa industrializada ac-i, rejuntado, exclusive regularização de base ou emboço, conforme especificações</t>
  </si>
  <si>
    <t>68333(SINAP)</t>
  </si>
  <si>
    <t>6.4</t>
  </si>
  <si>
    <t>Calçada de proteção, em placas de concreto 60x60cm</t>
  </si>
  <si>
    <t>68325 (SINAP)</t>
  </si>
  <si>
    <t>6.5</t>
  </si>
  <si>
    <t>Rampa de acesso em concreto não estrutural</t>
  </si>
  <si>
    <t>84161(SINAP)</t>
  </si>
  <si>
    <t>6.6</t>
  </si>
  <si>
    <t>Soleiras em granito cinza andorinha largura 15 cm espessura 2 cm</t>
  </si>
  <si>
    <t>PINTURA</t>
  </si>
  <si>
    <t>88485/88485(SINAP)</t>
  </si>
  <si>
    <t>7.1</t>
  </si>
  <si>
    <t>Pintura para exteriores, sobre paredes e teto, com lixamento, aplicação de 01 demão de selador acrílico, 02 demãos de massa acrílica e 02 demãos de tinta acrílica para exteriores</t>
  </si>
  <si>
    <t>84659(SINAP)</t>
  </si>
  <si>
    <t>7.2</t>
  </si>
  <si>
    <t>Pintura para superfícies de madeira com aplicação de 01 demão de fundo sintético nivelador, 01 demão de massa a óleo e 02 demãos de tinta esmalte ou óleo</t>
  </si>
  <si>
    <t>95468 (SINAP)</t>
  </si>
  <si>
    <t>7.3</t>
  </si>
  <si>
    <t>Pintura de acabamento com lixamento, aplicação de 01 demão de tinta à base de zarcão e 02 demãos de tinta esmalte ou óleo</t>
  </si>
  <si>
    <t>ELEMENTOS DECORATIVOS E OUTROS</t>
  </si>
  <si>
    <t>8.1</t>
  </si>
  <si>
    <t>Quadro escolar de madeira, com porta giz e moldura e revestimento em laminado melamínico verde</t>
  </si>
  <si>
    <t>8.2</t>
  </si>
  <si>
    <t>Quadro escolar para mural em feltro verde</t>
  </si>
  <si>
    <t>72117 (SINAP)</t>
  </si>
  <si>
    <t>8.3</t>
  </si>
  <si>
    <t>Vidro liso plano transpatrente 4 mm</t>
  </si>
  <si>
    <t>72122 (SINAP)</t>
  </si>
  <si>
    <t>8.4</t>
  </si>
  <si>
    <t>Vidro canelado transpatrente 4 mm</t>
  </si>
  <si>
    <t>83635 (SINAP)</t>
  </si>
  <si>
    <t>8.5</t>
  </si>
  <si>
    <t>Extintor de pó químico ABC, capacidade 6 kg, alcance médio do jato 5m , tempo de descarga 12s, NBR9443, 9444, 10721</t>
  </si>
  <si>
    <t>8.6</t>
  </si>
  <si>
    <t>Armário de cozinha em madeira com revestimento melamínico conforme projeto (AC-02)</t>
  </si>
  <si>
    <t>8.7</t>
  </si>
  <si>
    <t>Mastro para bandeiras conforme especificações</t>
  </si>
  <si>
    <t>LIMPEZA DA OBRA</t>
  </si>
  <si>
    <t>9537 (SINAP)</t>
  </si>
  <si>
    <t>9.1</t>
  </si>
  <si>
    <t>Limpeza geral</t>
  </si>
  <si>
    <r>
      <t xml:space="preserve">OBRA: </t>
    </r>
    <r>
      <rPr>
        <i/>
        <sz val="11"/>
        <color rgb="FF000000"/>
        <rFont val="Calibri"/>
        <family val="2"/>
      </rPr>
      <t>ESCOLA MUNICIPAL CLAUDIO MANOEL DA COSTA</t>
    </r>
  </si>
  <si>
    <t>____________________________________________________________</t>
  </si>
  <si>
    <t>83465 (SINAP)</t>
  </si>
  <si>
    <t>93667 (SINAP)</t>
  </si>
  <si>
    <t>Estrutura de madeira para cobertura com telha cerâmica, vão de 3,00 a 7,00m, em madeira de lei</t>
  </si>
  <si>
    <t>Telhamento com telha cerâmica canal comum</t>
  </si>
  <si>
    <t>4.2</t>
  </si>
  <si>
    <t>4.3</t>
  </si>
  <si>
    <t>Laranjal, 20 de julho de 2021.</t>
  </si>
  <si>
    <t xml:space="preserve">Paulo Henrique R. Medeiros </t>
  </si>
  <si>
    <t>Engenheiro Civil - Crea-PR 168.345/D</t>
  </si>
  <si>
    <t>TOTAL COM BDI</t>
  </si>
  <si>
    <t>PLANILHA ORÇAMENTARIA</t>
  </si>
  <si>
    <t>MINISTÉRIO DA EDUCAÇÃO</t>
  </si>
  <si>
    <t>Cronograma de Planejamento</t>
  </si>
  <si>
    <t>PLANEJAMENTO</t>
  </si>
  <si>
    <t>VALOR (R$)</t>
  </si>
  <si>
    <t>% ITEM</t>
  </si>
  <si>
    <t xml:space="preserve">INSTALAÇÕES HIDROSSANITÁRIAS </t>
  </si>
  <si>
    <t xml:space="preserve">ESQUADRIAS </t>
  </si>
  <si>
    <t xml:space="preserve">COBERTURA </t>
  </si>
  <si>
    <t xml:space="preserve">REVESTIMENTO </t>
  </si>
  <si>
    <t xml:space="preserve">PAVIMENTAÇÃO </t>
  </si>
  <si>
    <t xml:space="preserve">ELEMENTOS DECORATIVOS E OUTROS </t>
  </si>
  <si>
    <t xml:space="preserve">LIMPEZA DA OBRA </t>
  </si>
  <si>
    <t>Valores totais</t>
  </si>
  <si>
    <r>
      <t>Obra:</t>
    </r>
    <r>
      <rPr>
        <sz val="10"/>
        <rFont val="Arial"/>
        <family val="2"/>
      </rPr>
      <t xml:space="preserve"> Escola 01 sala de aula</t>
    </r>
  </si>
  <si>
    <t xml:space="preserve">Nome: </t>
  </si>
  <si>
    <t xml:space="preserve">INSTALAÇÕES ELÉTRICAS E TELEFONICAS </t>
  </si>
  <si>
    <t>Escola Municipal Claudio Manoel da Costa (Comunidade do Zoca)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</si>
</sst>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#.00"/>
    <numFmt numFmtId="165" formatCode="&quot;R$&quot;\ #,##0.00"/>
    <numFmt numFmtId="166" formatCode="_(* #,##0.00_);_(* \(#,##0.00\);_(* &quot;-&quot;??_);_(@_)"/>
  </numFmts>
  <fonts count="14" x14ac:knownFonts="1"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8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8"/>
      <name val="Arial"/>
      <family val="2"/>
      <charset val="1"/>
    </font>
    <font>
      <sz val="11"/>
      <color rgb="FF9DC3E6"/>
      <name val="Calibri"/>
      <family val="2"/>
      <charset val="1"/>
    </font>
    <font>
      <sz val="8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i/>
      <sz val="11"/>
      <color rgb="FF000000"/>
      <name val="Calibri"/>
      <family val="2"/>
    </font>
    <font>
      <sz val="8"/>
      <color rgb="FF000000"/>
      <name val="Arial"/>
      <family val="2"/>
    </font>
    <font>
      <sz val="9"/>
      <color rgb="FF000000"/>
      <name val="Calibri"/>
      <family val="2"/>
      <charset val="1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FF6600"/>
        <bgColor rgb="FFFF9900"/>
      </patternFill>
    </fill>
    <fill>
      <patternFill patternType="solid">
        <fgColor rgb="FFFFFFFF"/>
        <bgColor rgb="FFFFFFCC"/>
      </patternFill>
    </fill>
    <fill>
      <patternFill patternType="solid">
        <fgColor rgb="FFBDD7EE"/>
        <bgColor rgb="FFCCCCFF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rgb="FFCCFFFF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3" borderId="0" applyBorder="0" applyProtection="0"/>
    <xf numFmtId="0" fontId="12" fillId="0" borderId="0"/>
    <xf numFmtId="166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89">
    <xf numFmtId="0" fontId="0" fillId="0" borderId="0" xfId="0"/>
    <xf numFmtId="0" fontId="6" fillId="7" borderId="1" xfId="0" applyFont="1" applyFill="1" applyBorder="1" applyAlignment="1">
      <alignment horizontal="left"/>
    </xf>
    <xf numFmtId="0" fontId="0" fillId="6" borderId="1" xfId="0" applyFill="1" applyBorder="1" applyAlignment="1">
      <alignment horizontal="left"/>
    </xf>
    <xf numFmtId="0" fontId="6" fillId="6" borderId="1" xfId="0" applyFont="1" applyFill="1" applyBorder="1" applyAlignment="1">
      <alignment horizontal="left"/>
    </xf>
    <xf numFmtId="0" fontId="9" fillId="5" borderId="1" xfId="0" applyFont="1" applyFill="1" applyBorder="1" applyAlignment="1">
      <alignment horizontal="left"/>
    </xf>
    <xf numFmtId="49" fontId="2" fillId="0" borderId="1" xfId="0" applyNumberFormat="1" applyFont="1" applyBorder="1" applyAlignment="1" applyProtection="1"/>
    <xf numFmtId="0" fontId="9" fillId="0" borderId="1" xfId="0" applyFont="1" applyBorder="1" applyAlignment="1"/>
    <xf numFmtId="0" fontId="3" fillId="5" borderId="1" xfId="0" applyFont="1" applyFill="1" applyBorder="1"/>
    <xf numFmtId="0" fontId="0" fillId="5" borderId="1" xfId="0" applyFill="1" applyBorder="1"/>
    <xf numFmtId="4" fontId="4" fillId="5" borderId="1" xfId="0" applyNumberFormat="1" applyFont="1" applyFill="1" applyBorder="1" applyAlignment="1" applyProtection="1"/>
    <xf numFmtId="4" fontId="2" fillId="5" borderId="1" xfId="0" applyNumberFormat="1" applyFont="1" applyFill="1" applyBorder="1" applyAlignment="1" applyProtection="1">
      <protection locked="0"/>
    </xf>
    <xf numFmtId="0" fontId="2" fillId="5" borderId="1" xfId="0" applyFont="1" applyFill="1" applyBorder="1" applyAlignment="1" applyProtection="1">
      <alignment horizontal="center"/>
      <protection locked="0"/>
    </xf>
    <xf numFmtId="0" fontId="2" fillId="5" borderId="1" xfId="0" applyFont="1" applyFill="1" applyBorder="1" applyAlignment="1" applyProtection="1">
      <alignment horizontal="justify" vertical="top" wrapText="1"/>
      <protection locked="0"/>
    </xf>
    <xf numFmtId="0" fontId="2" fillId="4" borderId="1" xfId="1" applyNumberFormat="1" applyFont="1" applyFill="1" applyBorder="1" applyAlignment="1" applyProtection="1">
      <alignment horizontal="left" vertical="center" wrapText="1"/>
    </xf>
    <xf numFmtId="0" fontId="6" fillId="5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4" fontId="2" fillId="0" borderId="1" xfId="0" applyNumberFormat="1" applyFont="1" applyBorder="1" applyAlignment="1" applyProtection="1"/>
    <xf numFmtId="4" fontId="2" fillId="2" borderId="1" xfId="0" applyNumberFormat="1" applyFont="1" applyFill="1" applyBorder="1" applyAlignment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justify" vertical="top" wrapText="1"/>
      <protection locked="0"/>
    </xf>
    <xf numFmtId="0" fontId="2" fillId="2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/>
    <xf numFmtId="164" fontId="4" fillId="5" borderId="1" xfId="0" applyNumberFormat="1" applyFont="1" applyFill="1" applyBorder="1" applyAlignment="1" applyProtection="1">
      <alignment horizontal="left" vertical="top"/>
      <protection locked="0"/>
    </xf>
    <xf numFmtId="0" fontId="2" fillId="5" borderId="1" xfId="0" applyFont="1" applyFill="1" applyBorder="1" applyAlignment="1" applyProtection="1">
      <alignment horizontal="left" vertical="top"/>
      <protection locked="0"/>
    </xf>
    <xf numFmtId="0" fontId="5" fillId="5" borderId="1" xfId="0" applyFont="1" applyFill="1" applyBorder="1"/>
    <xf numFmtId="4" fontId="4" fillId="0" borderId="1" xfId="0" applyNumberFormat="1" applyFont="1" applyBorder="1" applyAlignment="1" applyProtection="1">
      <alignment horizontal="center" vertical="center"/>
      <protection locked="0"/>
    </xf>
    <xf numFmtId="4" fontId="4" fillId="0" borderId="1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/>
    <xf numFmtId="0" fontId="0" fillId="0" borderId="0" xfId="0" applyAlignment="1">
      <alignment horizontal="center"/>
    </xf>
    <xf numFmtId="165" fontId="7" fillId="5" borderId="1" xfId="0" applyNumberFormat="1" applyFont="1" applyFill="1" applyBorder="1"/>
    <xf numFmtId="165" fontId="10" fillId="0" borderId="1" xfId="0" applyNumberFormat="1" applyFont="1" applyBorder="1"/>
    <xf numFmtId="4" fontId="11" fillId="5" borderId="1" xfId="0" applyNumberFormat="1" applyFont="1" applyFill="1" applyBorder="1" applyAlignment="1" applyProtection="1"/>
    <xf numFmtId="0" fontId="0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3" fillId="0" borderId="2" xfId="2" applyFont="1" applyBorder="1" applyAlignment="1">
      <alignment horizontal="center" vertical="center"/>
    </xf>
    <xf numFmtId="0" fontId="13" fillId="0" borderId="3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0" fontId="13" fillId="0" borderId="5" xfId="2" applyFont="1" applyBorder="1" applyAlignment="1">
      <alignment horizontal="center" vertical="center"/>
    </xf>
    <xf numFmtId="0" fontId="13" fillId="0" borderId="6" xfId="2" applyFont="1" applyBorder="1" applyAlignment="1">
      <alignment horizontal="center" vertical="center"/>
    </xf>
    <xf numFmtId="0" fontId="13" fillId="0" borderId="7" xfId="2" applyFont="1" applyBorder="1" applyAlignment="1">
      <alignment horizontal="center" vertical="center"/>
    </xf>
    <xf numFmtId="0" fontId="12" fillId="0" borderId="0" xfId="2" applyFont="1" applyAlignment="1">
      <alignment vertical="center"/>
    </xf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horizontal="center" vertical="center"/>
    </xf>
    <xf numFmtId="166" fontId="12" fillId="0" borderId="0" xfId="3" applyFont="1" applyAlignment="1">
      <alignment horizontal="center" vertical="center"/>
    </xf>
    <xf numFmtId="0" fontId="13" fillId="0" borderId="2" xfId="2" applyFont="1" applyBorder="1" applyAlignment="1">
      <alignment vertical="center"/>
    </xf>
    <xf numFmtId="0" fontId="13" fillId="0" borderId="3" xfId="2" applyFont="1" applyBorder="1" applyAlignment="1">
      <alignment vertical="center"/>
    </xf>
    <xf numFmtId="0" fontId="12" fillId="0" borderId="3" xfId="2" applyFont="1" applyBorder="1" applyAlignment="1">
      <alignment horizontal="left" vertical="center"/>
    </xf>
    <xf numFmtId="0" fontId="12" fillId="0" borderId="3" xfId="2" applyFont="1" applyBorder="1" applyAlignment="1">
      <alignment horizontal="center" vertical="center"/>
    </xf>
    <xf numFmtId="166" fontId="12" fillId="0" borderId="3" xfId="3" applyFont="1" applyBorder="1" applyAlignment="1">
      <alignment horizontal="center" vertical="center"/>
    </xf>
    <xf numFmtId="0" fontId="12" fillId="0" borderId="3" xfId="2" applyFont="1" applyBorder="1" applyAlignment="1">
      <alignment vertical="center"/>
    </xf>
    <xf numFmtId="0" fontId="12" fillId="0" borderId="4" xfId="2" applyFont="1" applyBorder="1" applyAlignment="1">
      <alignment horizontal="center" vertical="center"/>
    </xf>
    <xf numFmtId="0" fontId="13" fillId="0" borderId="8" xfId="2" applyFont="1" applyBorder="1" applyAlignment="1">
      <alignment vertical="center"/>
    </xf>
    <xf numFmtId="0" fontId="13" fillId="0" borderId="0" xfId="2" applyFont="1" applyBorder="1" applyAlignment="1">
      <alignment vertical="center"/>
    </xf>
    <xf numFmtId="0" fontId="12" fillId="0" borderId="0" xfId="2" applyFont="1" applyBorder="1" applyAlignment="1">
      <alignment horizontal="left" vertical="center"/>
    </xf>
    <xf numFmtId="0" fontId="12" fillId="0" borderId="0" xfId="2" applyFont="1" applyBorder="1" applyAlignment="1">
      <alignment horizontal="center" vertical="center"/>
    </xf>
    <xf numFmtId="166" fontId="13" fillId="0" borderId="0" xfId="3" applyFont="1" applyBorder="1" applyAlignment="1">
      <alignment horizontal="center" vertical="center"/>
    </xf>
    <xf numFmtId="9" fontId="12" fillId="0" borderId="0" xfId="2" applyNumberFormat="1" applyFont="1" applyBorder="1" applyAlignment="1">
      <alignment vertical="center"/>
    </xf>
    <xf numFmtId="0" fontId="12" fillId="0" borderId="0" xfId="2" applyFont="1" applyBorder="1" applyAlignment="1">
      <alignment vertical="center"/>
    </xf>
    <xf numFmtId="0" fontId="12" fillId="0" borderId="9" xfId="2" applyFont="1" applyBorder="1" applyAlignment="1">
      <alignment horizontal="center" vertical="center"/>
    </xf>
    <xf numFmtId="0" fontId="13" fillId="0" borderId="5" xfId="2" applyFont="1" applyBorder="1" applyAlignment="1">
      <alignment vertical="center"/>
    </xf>
    <xf numFmtId="0" fontId="13" fillId="0" borderId="6" xfId="2" applyFont="1" applyBorder="1" applyAlignment="1">
      <alignment vertical="center"/>
    </xf>
    <xf numFmtId="0" fontId="12" fillId="0" borderId="6" xfId="2" applyFont="1" applyBorder="1" applyAlignment="1">
      <alignment horizontal="left" vertical="center"/>
    </xf>
    <xf numFmtId="0" fontId="12" fillId="0" borderId="6" xfId="2" applyFont="1" applyBorder="1" applyAlignment="1">
      <alignment horizontal="center" vertical="center"/>
    </xf>
    <xf numFmtId="166" fontId="13" fillId="0" borderId="6" xfId="3" applyFont="1" applyBorder="1" applyAlignment="1">
      <alignment horizontal="center" vertical="center"/>
    </xf>
    <xf numFmtId="0" fontId="12" fillId="0" borderId="6" xfId="2" applyFont="1" applyBorder="1" applyAlignment="1">
      <alignment vertical="center"/>
    </xf>
    <xf numFmtId="0" fontId="12" fillId="0" borderId="7" xfId="2" applyFont="1" applyBorder="1" applyAlignment="1">
      <alignment horizontal="center" vertical="center"/>
    </xf>
    <xf numFmtId="0" fontId="13" fillId="0" borderId="10" xfId="2" applyFont="1" applyBorder="1" applyAlignment="1">
      <alignment horizontal="center" vertical="center"/>
    </xf>
    <xf numFmtId="0" fontId="13" fillId="0" borderId="11" xfId="2" applyFont="1" applyBorder="1" applyAlignment="1">
      <alignment horizontal="center" vertical="center"/>
    </xf>
    <xf numFmtId="0" fontId="13" fillId="0" borderId="12" xfId="2" applyFont="1" applyBorder="1" applyAlignment="1">
      <alignment horizontal="center" vertical="center"/>
    </xf>
    <xf numFmtId="0" fontId="12" fillId="0" borderId="0" xfId="2"/>
    <xf numFmtId="0" fontId="12" fillId="0" borderId="1" xfId="2" applyBorder="1" applyAlignment="1">
      <alignment horizontal="center"/>
    </xf>
    <xf numFmtId="0" fontId="12" fillId="0" borderId="1" xfId="2" applyBorder="1" applyAlignment="1">
      <alignment horizontal="right"/>
    </xf>
    <xf numFmtId="0" fontId="12" fillId="0" borderId="1" xfId="2" applyBorder="1"/>
    <xf numFmtId="49" fontId="12" fillId="0" borderId="1" xfId="2" applyNumberFormat="1" applyBorder="1"/>
    <xf numFmtId="166" fontId="0" fillId="0" borderId="1" xfId="3" applyFont="1" applyBorder="1"/>
    <xf numFmtId="10" fontId="0" fillId="0" borderId="1" xfId="4" applyNumberFormat="1" applyFont="1" applyBorder="1"/>
    <xf numFmtId="9" fontId="12" fillId="8" borderId="1" xfId="4" applyFont="1" applyFill="1" applyBorder="1"/>
    <xf numFmtId="166" fontId="12" fillId="0" borderId="1" xfId="2" applyNumberFormat="1" applyBorder="1"/>
    <xf numFmtId="0" fontId="12" fillId="8" borderId="1" xfId="2" applyFill="1" applyBorder="1" applyAlignment="1">
      <alignment horizontal="center"/>
    </xf>
    <xf numFmtId="0" fontId="12" fillId="8" borderId="1" xfId="2" applyFill="1" applyBorder="1" applyAlignment="1">
      <alignment horizontal="right"/>
    </xf>
    <xf numFmtId="0" fontId="12" fillId="8" borderId="1" xfId="2" applyFill="1" applyBorder="1" applyAlignment="1">
      <alignment horizontal="center"/>
    </xf>
    <xf numFmtId="166" fontId="13" fillId="8" borderId="1" xfId="3" applyFont="1" applyFill="1" applyBorder="1"/>
    <xf numFmtId="0" fontId="12" fillId="8" borderId="1" xfId="2" applyFill="1" applyBorder="1"/>
    <xf numFmtId="166" fontId="12" fillId="8" borderId="1" xfId="2" applyNumberFormat="1" applyFill="1" applyBorder="1"/>
  </cellXfs>
  <cellStyles count="5">
    <cellStyle name="Normal" xfId="0" builtinId="0"/>
    <cellStyle name="Normal 2" xfId="2"/>
    <cellStyle name="Porcentagem 2" xfId="4"/>
    <cellStyle name="Texto Explicativo" xfId="1" builtinId="53" customBuiltin="1"/>
    <cellStyle name="Vírgula 2 2" xfId="3"/>
  </cellStyles>
  <dxfs count="14"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  <dxf>
      <font>
        <b/>
        <i val="0"/>
      </font>
      <fill>
        <patternFill>
          <bgColor rgb="FFCCFFF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563C1"/>
      <rgbColor rgb="FFC0C0C0"/>
      <rgbColor rgb="FF808080"/>
      <rgbColor rgb="FF9DC3E6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EEBF7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BDD7EE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619125</xdr:colOff>
      <xdr:row>0</xdr:row>
      <xdr:rowOff>71437</xdr:rowOff>
    </xdr:from>
    <xdr:to>
      <xdr:col>1</xdr:col>
      <xdr:colOff>1345406</xdr:colOff>
      <xdr:row>1</xdr:row>
      <xdr:rowOff>185737</xdr:rowOff>
    </xdr:to>
    <xdr:pic>
      <xdr:nvPicPr>
        <xdr:cNvPr id="4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71437"/>
          <a:ext cx="726281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95250</xdr:colOff>
      <xdr:row>0</xdr:row>
      <xdr:rowOff>59532</xdr:rowOff>
    </xdr:from>
    <xdr:ext cx="1085290" cy="364751"/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95275" y="59532"/>
          <a:ext cx="1085290" cy="3647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topLeftCell="B1" zoomScaleNormal="100" workbookViewId="0">
      <selection activeCell="I9" sqref="I9"/>
    </sheetView>
  </sheetViews>
  <sheetFormatPr defaultRowHeight="15" x14ac:dyDescent="0.25"/>
  <cols>
    <col min="1" max="1" width="15.42578125" hidden="1" customWidth="1"/>
    <col min="2" max="2" width="5" customWidth="1"/>
    <col min="3" max="3" width="60.5703125" customWidth="1"/>
    <col min="4" max="4" width="8.7109375" customWidth="1"/>
    <col min="5" max="6" width="10" customWidth="1"/>
    <col min="7" max="7" width="10.85546875" customWidth="1"/>
    <col min="8" max="8" width="15.42578125" customWidth="1"/>
    <col min="9" max="1025" width="8.7109375" customWidth="1"/>
  </cols>
  <sheetData>
    <row r="1" spans="1:8" x14ac:dyDescent="0.25">
      <c r="A1" s="37" t="s">
        <v>207</v>
      </c>
      <c r="B1" s="37"/>
      <c r="C1" s="37"/>
      <c r="D1" s="37"/>
      <c r="E1" s="37"/>
      <c r="F1" s="37"/>
      <c r="G1" s="37"/>
      <c r="H1" s="37"/>
    </row>
    <row r="2" spans="1:8" x14ac:dyDescent="0.25">
      <c r="A2" s="38" t="s">
        <v>195</v>
      </c>
      <c r="B2" s="38"/>
      <c r="C2" s="38"/>
      <c r="D2" s="38"/>
      <c r="E2" s="38"/>
      <c r="F2" s="38"/>
      <c r="G2" s="38"/>
      <c r="H2" s="38"/>
    </row>
    <row r="3" spans="1:8" x14ac:dyDescent="0.25">
      <c r="A3" s="31" t="s">
        <v>0</v>
      </c>
      <c r="B3" s="30" t="s">
        <v>1</v>
      </c>
      <c r="C3" s="29" t="s">
        <v>2</v>
      </c>
      <c r="D3" s="28" t="s">
        <v>3</v>
      </c>
      <c r="E3" s="26" t="s">
        <v>4</v>
      </c>
      <c r="F3" s="26" t="s">
        <v>5</v>
      </c>
      <c r="G3" s="27" t="s">
        <v>6</v>
      </c>
      <c r="H3" s="27" t="s">
        <v>206</v>
      </c>
    </row>
    <row r="4" spans="1:8" ht="12" customHeight="1" x14ac:dyDescent="0.25">
      <c r="A4" s="25"/>
      <c r="B4" s="24">
        <v>1</v>
      </c>
      <c r="C4" s="24" t="s">
        <v>7</v>
      </c>
      <c r="D4" s="24"/>
      <c r="E4" s="24"/>
      <c r="F4" s="24"/>
      <c r="G4" s="23">
        <f>SUM(,G6,G7,G8,G9,G11,G12,G13,G14,G15,G16,G17,G18,G19,G21,G22,G23,G24,G25,G26,G27,G28,G29,G30,G31)</f>
        <v>15089.439999999999</v>
      </c>
      <c r="H4" s="23">
        <f>SUM(,H6,H7,H8,H9,H11,H12,H13,H14,H15,H16,H17,H18,H19,H21,H22,H23,H24,H25,H26,H27,H28,H29,H30,H31)</f>
        <v>18237.097183999998</v>
      </c>
    </row>
    <row r="5" spans="1:8" ht="13.5" customHeight="1" x14ac:dyDescent="0.25">
      <c r="A5" s="22"/>
      <c r="B5" s="21" t="s">
        <v>8</v>
      </c>
      <c r="C5" s="20" t="s">
        <v>9</v>
      </c>
      <c r="D5" s="19"/>
      <c r="E5" s="18"/>
      <c r="F5" s="18"/>
      <c r="G5" s="17"/>
      <c r="H5" s="22"/>
    </row>
    <row r="6" spans="1:8" ht="23.25" customHeight="1" x14ac:dyDescent="0.25">
      <c r="A6" s="16" t="s">
        <v>10</v>
      </c>
      <c r="B6" s="21" t="s">
        <v>11</v>
      </c>
      <c r="C6" s="20" t="s">
        <v>12</v>
      </c>
      <c r="D6" s="19" t="s">
        <v>13</v>
      </c>
      <c r="E6" s="18">
        <v>13</v>
      </c>
      <c r="F6" s="18">
        <v>21.01</v>
      </c>
      <c r="G6" s="17">
        <f t="shared" ref="G6:G19" si="0">ROUND(E6*F6,2)</f>
        <v>273.13</v>
      </c>
      <c r="H6" s="34">
        <f>G6*20.86%+G6</f>
        <v>330.104918</v>
      </c>
    </row>
    <row r="7" spans="1:8" ht="26.25" customHeight="1" x14ac:dyDescent="0.25">
      <c r="A7" s="16" t="s">
        <v>14</v>
      </c>
      <c r="B7" s="21" t="s">
        <v>15</v>
      </c>
      <c r="C7" s="20" t="s">
        <v>16</v>
      </c>
      <c r="D7" s="19" t="s">
        <v>13</v>
      </c>
      <c r="E7" s="18">
        <v>5.55</v>
      </c>
      <c r="F7" s="18">
        <v>17.77</v>
      </c>
      <c r="G7" s="17">
        <f t="shared" si="0"/>
        <v>98.62</v>
      </c>
      <c r="H7" s="34">
        <f t="shared" ref="H7:H70" si="1">G7*20.86%+G7</f>
        <v>119.19213200000002</v>
      </c>
    </row>
    <row r="8" spans="1:8" ht="24.75" customHeight="1" x14ac:dyDescent="0.25">
      <c r="A8" s="16" t="s">
        <v>17</v>
      </c>
      <c r="B8" s="21" t="s">
        <v>18</v>
      </c>
      <c r="C8" s="20" t="s">
        <v>19</v>
      </c>
      <c r="D8" s="19" t="s">
        <v>13</v>
      </c>
      <c r="E8" s="18">
        <v>17.75</v>
      </c>
      <c r="F8" s="18">
        <v>22.52</v>
      </c>
      <c r="G8" s="17">
        <f t="shared" si="0"/>
        <v>399.73</v>
      </c>
      <c r="H8" s="34">
        <f t="shared" si="1"/>
        <v>483.11367800000005</v>
      </c>
    </row>
    <row r="9" spans="1:8" ht="27" customHeight="1" x14ac:dyDescent="0.25">
      <c r="A9" s="16" t="s">
        <v>20</v>
      </c>
      <c r="B9" s="21" t="s">
        <v>21</v>
      </c>
      <c r="C9" s="20" t="s">
        <v>22</v>
      </c>
      <c r="D9" s="19" t="s">
        <v>23</v>
      </c>
      <c r="E9" s="18">
        <v>2</v>
      </c>
      <c r="F9" s="18">
        <v>752.5</v>
      </c>
      <c r="G9" s="17">
        <f t="shared" si="0"/>
        <v>1505</v>
      </c>
      <c r="H9" s="34">
        <f t="shared" si="1"/>
        <v>1818.943</v>
      </c>
    </row>
    <row r="10" spans="1:8" x14ac:dyDescent="0.25">
      <c r="A10" s="16"/>
      <c r="B10" s="21" t="s">
        <v>24</v>
      </c>
      <c r="C10" s="20" t="s">
        <v>25</v>
      </c>
      <c r="D10" s="19"/>
      <c r="E10" s="18"/>
      <c r="F10" s="18"/>
      <c r="G10" s="17"/>
      <c r="H10" s="34"/>
    </row>
    <row r="11" spans="1:8" ht="25.5" customHeight="1" x14ac:dyDescent="0.25">
      <c r="A11" s="16" t="s">
        <v>26</v>
      </c>
      <c r="B11" s="21" t="s">
        <v>27</v>
      </c>
      <c r="C11" s="20" t="s">
        <v>28</v>
      </c>
      <c r="D11" s="19" t="s">
        <v>13</v>
      </c>
      <c r="E11" s="18">
        <v>20</v>
      </c>
      <c r="F11" s="18">
        <v>29.23</v>
      </c>
      <c r="G11" s="17">
        <f t="shared" si="0"/>
        <v>584.6</v>
      </c>
      <c r="H11" s="34">
        <f t="shared" si="1"/>
        <v>706.54755999999998</v>
      </c>
    </row>
    <row r="12" spans="1:8" ht="24.75" customHeight="1" x14ac:dyDescent="0.25">
      <c r="A12" s="16" t="s">
        <v>29</v>
      </c>
      <c r="B12" s="21" t="s">
        <v>30</v>
      </c>
      <c r="C12" s="20" t="s">
        <v>31</v>
      </c>
      <c r="D12" s="19" t="s">
        <v>23</v>
      </c>
      <c r="E12" s="18">
        <v>10</v>
      </c>
      <c r="F12" s="18">
        <v>19.59</v>
      </c>
      <c r="G12" s="17">
        <f t="shared" si="0"/>
        <v>195.9</v>
      </c>
      <c r="H12" s="34">
        <f t="shared" si="1"/>
        <v>236.76474000000002</v>
      </c>
    </row>
    <row r="13" spans="1:8" ht="16.5" customHeight="1" x14ac:dyDescent="0.25">
      <c r="A13" s="16" t="s">
        <v>32</v>
      </c>
      <c r="B13" s="21" t="s">
        <v>33</v>
      </c>
      <c r="C13" s="20" t="s">
        <v>34</v>
      </c>
      <c r="D13" s="19" t="s">
        <v>13</v>
      </c>
      <c r="E13" s="18">
        <v>20</v>
      </c>
      <c r="F13" s="18">
        <v>56.46</v>
      </c>
      <c r="G13" s="17">
        <f t="shared" si="0"/>
        <v>1129.2</v>
      </c>
      <c r="H13" s="34">
        <f t="shared" si="1"/>
        <v>1364.7511200000001</v>
      </c>
    </row>
    <row r="14" spans="1:8" ht="13.5" customHeight="1" x14ac:dyDescent="0.25">
      <c r="A14" s="16" t="s">
        <v>35</v>
      </c>
      <c r="B14" s="21" t="s">
        <v>36</v>
      </c>
      <c r="C14" s="20" t="s">
        <v>37</v>
      </c>
      <c r="D14" s="19" t="s">
        <v>23</v>
      </c>
      <c r="E14" s="18">
        <v>1</v>
      </c>
      <c r="F14" s="18">
        <v>381.78</v>
      </c>
      <c r="G14" s="17">
        <f t="shared" si="0"/>
        <v>381.78</v>
      </c>
      <c r="H14" s="34">
        <f t="shared" si="1"/>
        <v>461.419308</v>
      </c>
    </row>
    <row r="15" spans="1:8" ht="25.5" customHeight="1" x14ac:dyDescent="0.25">
      <c r="A15" s="16" t="s">
        <v>38</v>
      </c>
      <c r="B15" s="21" t="s">
        <v>39</v>
      </c>
      <c r="C15" s="20" t="s">
        <v>40</v>
      </c>
      <c r="D15" s="19" t="s">
        <v>23</v>
      </c>
      <c r="E15" s="18">
        <v>1</v>
      </c>
      <c r="F15" s="18">
        <v>381.78</v>
      </c>
      <c r="G15" s="17">
        <f t="shared" si="0"/>
        <v>381.78</v>
      </c>
      <c r="H15" s="34">
        <f t="shared" si="1"/>
        <v>461.419308</v>
      </c>
    </row>
    <row r="16" spans="1:8" ht="24" customHeight="1" x14ac:dyDescent="0.25">
      <c r="A16" s="16" t="s">
        <v>41</v>
      </c>
      <c r="B16" s="21" t="s">
        <v>42</v>
      </c>
      <c r="C16" s="20" t="s">
        <v>43</v>
      </c>
      <c r="D16" s="19" t="s">
        <v>23</v>
      </c>
      <c r="E16" s="18">
        <v>2</v>
      </c>
      <c r="F16" s="18">
        <v>17.18</v>
      </c>
      <c r="G16" s="17">
        <f t="shared" si="0"/>
        <v>34.36</v>
      </c>
      <c r="H16" s="34">
        <f t="shared" si="1"/>
        <v>41.527495999999999</v>
      </c>
    </row>
    <row r="17" spans="1:8" ht="19.5" customHeight="1" x14ac:dyDescent="0.25">
      <c r="A17" s="15" t="s">
        <v>44</v>
      </c>
      <c r="B17" s="21" t="s">
        <v>45</v>
      </c>
      <c r="C17" s="20" t="s">
        <v>46</v>
      </c>
      <c r="D17" s="19" t="s">
        <v>23</v>
      </c>
      <c r="E17" s="18">
        <v>1</v>
      </c>
      <c r="F17" s="18">
        <v>31.4</v>
      </c>
      <c r="G17" s="17">
        <f t="shared" si="0"/>
        <v>31.4</v>
      </c>
      <c r="H17" s="34">
        <f t="shared" si="1"/>
        <v>37.950040000000001</v>
      </c>
    </row>
    <row r="18" spans="1:8" ht="16.5" customHeight="1" x14ac:dyDescent="0.25">
      <c r="A18" s="13" t="s">
        <v>47</v>
      </c>
      <c r="B18" s="21" t="s">
        <v>48</v>
      </c>
      <c r="C18" s="20" t="s">
        <v>49</v>
      </c>
      <c r="D18" s="19" t="s">
        <v>23</v>
      </c>
      <c r="E18" s="18">
        <v>1</v>
      </c>
      <c r="F18" s="18">
        <v>1281.24</v>
      </c>
      <c r="G18" s="17">
        <f t="shared" si="0"/>
        <v>1281.24</v>
      </c>
      <c r="H18" s="34">
        <f t="shared" si="1"/>
        <v>1548.506664</v>
      </c>
    </row>
    <row r="19" spans="1:8" ht="24" customHeight="1" x14ac:dyDescent="0.25">
      <c r="A19" s="13" t="s">
        <v>50</v>
      </c>
      <c r="B19" s="21" t="s">
        <v>51</v>
      </c>
      <c r="C19" s="20" t="s">
        <v>52</v>
      </c>
      <c r="D19" s="19" t="s">
        <v>23</v>
      </c>
      <c r="E19" s="18">
        <v>2</v>
      </c>
      <c r="F19" s="18">
        <v>1755.79</v>
      </c>
      <c r="G19" s="17">
        <f t="shared" si="0"/>
        <v>3511.58</v>
      </c>
      <c r="H19" s="34">
        <f t="shared" si="1"/>
        <v>4244.0955880000001</v>
      </c>
    </row>
    <row r="20" spans="1:8" ht="15" customHeight="1" x14ac:dyDescent="0.25">
      <c r="A20" s="16"/>
      <c r="B20" s="21" t="s">
        <v>53</v>
      </c>
      <c r="C20" s="20" t="s">
        <v>54</v>
      </c>
      <c r="D20" s="19"/>
      <c r="E20" s="18"/>
      <c r="F20" s="18"/>
      <c r="G20" s="17"/>
      <c r="H20" s="34"/>
    </row>
    <row r="21" spans="1:8" ht="36" customHeight="1" x14ac:dyDescent="0.25">
      <c r="A21" s="13" t="s">
        <v>55</v>
      </c>
      <c r="B21" s="21" t="s">
        <v>56</v>
      </c>
      <c r="C21" s="20" t="s">
        <v>57</v>
      </c>
      <c r="D21" s="19" t="s">
        <v>23</v>
      </c>
      <c r="E21" s="18">
        <v>2</v>
      </c>
      <c r="F21" s="18">
        <v>423.94</v>
      </c>
      <c r="G21" s="17">
        <f t="shared" ref="G21:G31" si="2">ROUND(E21*F21,2)</f>
        <v>847.88</v>
      </c>
      <c r="H21" s="34">
        <f t="shared" si="1"/>
        <v>1024.747768</v>
      </c>
    </row>
    <row r="22" spans="1:8" ht="36" customHeight="1" x14ac:dyDescent="0.25">
      <c r="A22" s="13" t="s">
        <v>58</v>
      </c>
      <c r="B22" s="21" t="s">
        <v>59</v>
      </c>
      <c r="C22" s="20" t="s">
        <v>60</v>
      </c>
      <c r="D22" s="19" t="s">
        <v>23</v>
      </c>
      <c r="E22" s="18">
        <v>2</v>
      </c>
      <c r="F22" s="18">
        <v>163.37</v>
      </c>
      <c r="G22" s="17">
        <f t="shared" si="2"/>
        <v>326.74</v>
      </c>
      <c r="H22" s="34">
        <f t="shared" si="1"/>
        <v>394.897964</v>
      </c>
    </row>
    <row r="23" spans="1:8" ht="34.5" customHeight="1" x14ac:dyDescent="0.25">
      <c r="A23" s="13" t="s">
        <v>61</v>
      </c>
      <c r="B23" s="21" t="s">
        <v>62</v>
      </c>
      <c r="C23" s="20" t="s">
        <v>63</v>
      </c>
      <c r="D23" s="19" t="s">
        <v>23</v>
      </c>
      <c r="E23" s="18">
        <v>1</v>
      </c>
      <c r="F23" s="18">
        <v>895.58</v>
      </c>
      <c r="G23" s="17">
        <f t="shared" si="2"/>
        <v>895.58</v>
      </c>
      <c r="H23" s="34">
        <f t="shared" si="1"/>
        <v>1082.3979880000002</v>
      </c>
    </row>
    <row r="24" spans="1:8" ht="22.5" customHeight="1" x14ac:dyDescent="0.25">
      <c r="A24" s="13" t="s">
        <v>64</v>
      </c>
      <c r="B24" s="21" t="s">
        <v>65</v>
      </c>
      <c r="C24" s="20" t="s">
        <v>66</v>
      </c>
      <c r="D24" s="19" t="s">
        <v>23</v>
      </c>
      <c r="E24" s="18">
        <v>1</v>
      </c>
      <c r="F24" s="18">
        <v>344.12</v>
      </c>
      <c r="G24" s="17">
        <f t="shared" si="2"/>
        <v>344.12</v>
      </c>
      <c r="H24" s="34">
        <f t="shared" si="1"/>
        <v>415.90343200000001</v>
      </c>
    </row>
    <row r="25" spans="1:8" ht="18.75" customHeight="1" x14ac:dyDescent="0.25">
      <c r="A25" s="13" t="s">
        <v>67</v>
      </c>
      <c r="B25" s="21" t="s">
        <v>68</v>
      </c>
      <c r="C25" s="20" t="s">
        <v>69</v>
      </c>
      <c r="D25" s="19" t="s">
        <v>23</v>
      </c>
      <c r="E25" s="18">
        <v>1</v>
      </c>
      <c r="F25" s="18">
        <v>430.58</v>
      </c>
      <c r="G25" s="17">
        <f t="shared" si="2"/>
        <v>430.58</v>
      </c>
      <c r="H25" s="34">
        <f t="shared" si="1"/>
        <v>520.39898800000003</v>
      </c>
    </row>
    <row r="26" spans="1:8" ht="15" customHeight="1" x14ac:dyDescent="0.25">
      <c r="A26" s="16" t="s">
        <v>70</v>
      </c>
      <c r="B26" s="21" t="s">
        <v>71</v>
      </c>
      <c r="C26" s="20" t="s">
        <v>72</v>
      </c>
      <c r="D26" s="19" t="s">
        <v>23</v>
      </c>
      <c r="E26" s="18">
        <v>1</v>
      </c>
      <c r="F26" s="18">
        <v>38.950000000000003</v>
      </c>
      <c r="G26" s="17">
        <f t="shared" si="2"/>
        <v>38.950000000000003</v>
      </c>
      <c r="H26" s="34">
        <f t="shared" si="1"/>
        <v>47.074970000000008</v>
      </c>
    </row>
    <row r="27" spans="1:8" ht="15.75" customHeight="1" x14ac:dyDescent="0.25">
      <c r="A27" s="16" t="s">
        <v>73</v>
      </c>
      <c r="B27" s="21" t="s">
        <v>74</v>
      </c>
      <c r="C27" s="20" t="s">
        <v>75</v>
      </c>
      <c r="D27" s="19" t="s">
        <v>23</v>
      </c>
      <c r="E27" s="18">
        <v>2</v>
      </c>
      <c r="F27" s="18">
        <v>68.569999999999993</v>
      </c>
      <c r="G27" s="17">
        <f t="shared" si="2"/>
        <v>137.13999999999999</v>
      </c>
      <c r="H27" s="34">
        <f t="shared" si="1"/>
        <v>165.74740399999999</v>
      </c>
    </row>
    <row r="28" spans="1:8" ht="15.75" customHeight="1" x14ac:dyDescent="0.25">
      <c r="A28" s="15" t="s">
        <v>76</v>
      </c>
      <c r="B28" s="21" t="s">
        <v>77</v>
      </c>
      <c r="C28" s="20" t="s">
        <v>78</v>
      </c>
      <c r="D28" s="19" t="s">
        <v>23</v>
      </c>
      <c r="E28" s="18">
        <v>1</v>
      </c>
      <c r="F28" s="18">
        <v>37.4</v>
      </c>
      <c r="G28" s="17">
        <f t="shared" si="2"/>
        <v>37.4</v>
      </c>
      <c r="H28" s="34">
        <f t="shared" si="1"/>
        <v>45.201639999999998</v>
      </c>
    </row>
    <row r="29" spans="1:8" ht="28.5" customHeight="1" x14ac:dyDescent="0.25">
      <c r="A29" s="16" t="s">
        <v>20</v>
      </c>
      <c r="B29" s="21" t="s">
        <v>79</v>
      </c>
      <c r="C29" s="20" t="s">
        <v>80</v>
      </c>
      <c r="D29" s="19" t="s">
        <v>23</v>
      </c>
      <c r="E29" s="18">
        <v>4</v>
      </c>
      <c r="F29" s="18">
        <v>331.92</v>
      </c>
      <c r="G29" s="17">
        <f t="shared" si="2"/>
        <v>1327.68</v>
      </c>
      <c r="H29" s="34">
        <f t="shared" si="1"/>
        <v>1604.6340480000001</v>
      </c>
    </row>
    <row r="30" spans="1:8" ht="27" customHeight="1" x14ac:dyDescent="0.25">
      <c r="A30" s="16" t="s">
        <v>81</v>
      </c>
      <c r="B30" s="21" t="s">
        <v>82</v>
      </c>
      <c r="C30" s="20" t="s">
        <v>83</v>
      </c>
      <c r="D30" s="19" t="s">
        <v>23</v>
      </c>
      <c r="E30" s="18">
        <v>2</v>
      </c>
      <c r="F30" s="18">
        <v>350.82</v>
      </c>
      <c r="G30" s="17">
        <f t="shared" si="2"/>
        <v>701.64</v>
      </c>
      <c r="H30" s="34">
        <f t="shared" si="1"/>
        <v>848.00210400000003</v>
      </c>
    </row>
    <row r="31" spans="1:8" ht="24" customHeight="1" x14ac:dyDescent="0.25">
      <c r="A31" s="15" t="s">
        <v>84</v>
      </c>
      <c r="B31" s="21" t="s">
        <v>85</v>
      </c>
      <c r="C31" s="20" t="s">
        <v>86</v>
      </c>
      <c r="D31" s="19" t="s">
        <v>23</v>
      </c>
      <c r="E31" s="18">
        <v>1</v>
      </c>
      <c r="F31" s="18">
        <v>193.41</v>
      </c>
      <c r="G31" s="17">
        <f t="shared" si="2"/>
        <v>193.41</v>
      </c>
      <c r="H31" s="34">
        <f t="shared" si="1"/>
        <v>233.755326</v>
      </c>
    </row>
    <row r="32" spans="1:8" ht="13.5" customHeight="1" x14ac:dyDescent="0.25">
      <c r="A32" s="14"/>
      <c r="B32" s="24">
        <v>2</v>
      </c>
      <c r="C32" s="12" t="s">
        <v>87</v>
      </c>
      <c r="D32" s="11"/>
      <c r="E32" s="10"/>
      <c r="F32" s="10"/>
      <c r="G32" s="9">
        <f>SUM(G33:G47)</f>
        <v>4219.57</v>
      </c>
      <c r="H32" s="9">
        <f>SUM(H33:H47)</f>
        <v>5099.7723019999994</v>
      </c>
    </row>
    <row r="33" spans="1:8" ht="25.5" customHeight="1" x14ac:dyDescent="0.25">
      <c r="A33" s="13" t="s">
        <v>88</v>
      </c>
      <c r="B33" s="21" t="s">
        <v>89</v>
      </c>
      <c r="C33" s="20" t="s">
        <v>90</v>
      </c>
      <c r="D33" s="19" t="s">
        <v>23</v>
      </c>
      <c r="E33" s="18">
        <v>15</v>
      </c>
      <c r="F33" s="18">
        <v>141.19</v>
      </c>
      <c r="G33" s="17">
        <f t="shared" ref="G33:G47" si="3">ROUND(E33*F33,2)</f>
        <v>2117.85</v>
      </c>
      <c r="H33" s="34">
        <f t="shared" si="1"/>
        <v>2559.6335099999997</v>
      </c>
    </row>
    <row r="34" spans="1:8" ht="15" customHeight="1" x14ac:dyDescent="0.25">
      <c r="A34" s="16" t="s">
        <v>20</v>
      </c>
      <c r="B34" s="21" t="s">
        <v>91</v>
      </c>
      <c r="C34" s="20" t="s">
        <v>92</v>
      </c>
      <c r="D34" s="19" t="s">
        <v>23</v>
      </c>
      <c r="E34" s="18">
        <v>1</v>
      </c>
      <c r="F34" s="18">
        <v>77.099999999999994</v>
      </c>
      <c r="G34" s="17">
        <f t="shared" si="3"/>
        <v>77.099999999999994</v>
      </c>
      <c r="H34" s="34">
        <f t="shared" si="1"/>
        <v>93.183059999999998</v>
      </c>
    </row>
    <row r="35" spans="1:8" ht="24.75" customHeight="1" x14ac:dyDescent="0.25">
      <c r="A35" s="16" t="s">
        <v>20</v>
      </c>
      <c r="B35" s="21" t="s">
        <v>93</v>
      </c>
      <c r="C35" s="20" t="s">
        <v>94</v>
      </c>
      <c r="D35" s="19" t="s">
        <v>23</v>
      </c>
      <c r="E35" s="18">
        <v>1</v>
      </c>
      <c r="F35" s="18">
        <v>173.23</v>
      </c>
      <c r="G35" s="17">
        <f t="shared" si="3"/>
        <v>173.23</v>
      </c>
      <c r="H35" s="34">
        <f t="shared" si="1"/>
        <v>209.36577799999998</v>
      </c>
    </row>
    <row r="36" spans="1:8" ht="12.75" customHeight="1" x14ac:dyDescent="0.25">
      <c r="A36" s="13" t="s">
        <v>95</v>
      </c>
      <c r="B36" s="21" t="s">
        <v>96</v>
      </c>
      <c r="C36" s="20" t="s">
        <v>97</v>
      </c>
      <c r="D36" s="19" t="s">
        <v>23</v>
      </c>
      <c r="E36" s="18">
        <v>4</v>
      </c>
      <c r="F36" s="18">
        <v>18.309999999999999</v>
      </c>
      <c r="G36" s="17">
        <f t="shared" si="3"/>
        <v>73.239999999999995</v>
      </c>
      <c r="H36" s="34">
        <f t="shared" si="1"/>
        <v>88.517863999999989</v>
      </c>
    </row>
    <row r="37" spans="1:8" ht="17.25" customHeight="1" x14ac:dyDescent="0.25">
      <c r="A37" s="13" t="s">
        <v>98</v>
      </c>
      <c r="B37" s="21" t="s">
        <v>99</v>
      </c>
      <c r="C37" s="20" t="s">
        <v>100</v>
      </c>
      <c r="D37" s="19" t="s">
        <v>23</v>
      </c>
      <c r="E37" s="18">
        <v>1</v>
      </c>
      <c r="F37" s="18">
        <v>57.85</v>
      </c>
      <c r="G37" s="17">
        <f t="shared" si="3"/>
        <v>57.85</v>
      </c>
      <c r="H37" s="34">
        <f t="shared" si="1"/>
        <v>69.917510000000007</v>
      </c>
    </row>
    <row r="38" spans="1:8" ht="15.75" customHeight="1" x14ac:dyDescent="0.25">
      <c r="A38" s="6" t="s">
        <v>197</v>
      </c>
      <c r="B38" s="21" t="s">
        <v>101</v>
      </c>
      <c r="C38" s="20" t="s">
        <v>102</v>
      </c>
      <c r="D38" s="19" t="s">
        <v>23</v>
      </c>
      <c r="E38" s="18">
        <v>2</v>
      </c>
      <c r="F38" s="18">
        <v>115.91</v>
      </c>
      <c r="G38" s="17">
        <f t="shared" si="3"/>
        <v>231.82</v>
      </c>
      <c r="H38" s="34">
        <f t="shared" si="1"/>
        <v>280.17765199999997</v>
      </c>
    </row>
    <row r="39" spans="1:8" ht="27" customHeight="1" x14ac:dyDescent="0.25">
      <c r="A39" s="13" t="s">
        <v>103</v>
      </c>
      <c r="B39" s="21" t="s">
        <v>104</v>
      </c>
      <c r="C39" s="20" t="s">
        <v>105</v>
      </c>
      <c r="D39" s="19" t="s">
        <v>23</v>
      </c>
      <c r="E39" s="18">
        <v>1</v>
      </c>
      <c r="F39" s="18">
        <v>466.58</v>
      </c>
      <c r="G39" s="17">
        <f t="shared" si="3"/>
        <v>466.58</v>
      </c>
      <c r="H39" s="34">
        <f t="shared" si="1"/>
        <v>563.90858800000001</v>
      </c>
    </row>
    <row r="40" spans="1:8" ht="18.75" customHeight="1" x14ac:dyDescent="0.25">
      <c r="A40" s="13" t="s">
        <v>106</v>
      </c>
      <c r="B40" s="21" t="s">
        <v>107</v>
      </c>
      <c r="C40" s="20" t="s">
        <v>108</v>
      </c>
      <c r="D40" s="19" t="s">
        <v>23</v>
      </c>
      <c r="E40" s="18">
        <v>2</v>
      </c>
      <c r="F40" s="18">
        <v>21.3</v>
      </c>
      <c r="G40" s="17">
        <f t="shared" si="3"/>
        <v>42.6</v>
      </c>
      <c r="H40" s="34">
        <f t="shared" si="1"/>
        <v>51.486360000000005</v>
      </c>
    </row>
    <row r="41" spans="1:8" ht="21" customHeight="1" x14ac:dyDescent="0.25">
      <c r="A41" s="13" t="s">
        <v>109</v>
      </c>
      <c r="B41" s="21" t="s">
        <v>110</v>
      </c>
      <c r="C41" s="20" t="s">
        <v>111</v>
      </c>
      <c r="D41" s="19" t="s">
        <v>23</v>
      </c>
      <c r="E41" s="18">
        <v>2</v>
      </c>
      <c r="F41" s="18">
        <v>30.2</v>
      </c>
      <c r="G41" s="17">
        <f t="shared" si="3"/>
        <v>60.4</v>
      </c>
      <c r="H41" s="34">
        <f t="shared" si="1"/>
        <v>72.999439999999993</v>
      </c>
    </row>
    <row r="42" spans="1:8" ht="24.75" customHeight="1" x14ac:dyDescent="0.25">
      <c r="A42" s="13" t="s">
        <v>112</v>
      </c>
      <c r="B42" s="21" t="s">
        <v>113</v>
      </c>
      <c r="C42" s="20" t="s">
        <v>114</v>
      </c>
      <c r="D42" s="19" t="s">
        <v>23</v>
      </c>
      <c r="E42" s="18">
        <v>1</v>
      </c>
      <c r="F42" s="18">
        <v>42.5</v>
      </c>
      <c r="G42" s="17">
        <f t="shared" si="3"/>
        <v>42.5</v>
      </c>
      <c r="H42" s="34">
        <f t="shared" si="1"/>
        <v>51.365499999999997</v>
      </c>
    </row>
    <row r="43" spans="1:8" ht="15.75" customHeight="1" x14ac:dyDescent="0.25">
      <c r="A43" s="5" t="s">
        <v>198</v>
      </c>
      <c r="B43" s="21" t="s">
        <v>115</v>
      </c>
      <c r="C43" s="20" t="s">
        <v>116</v>
      </c>
      <c r="D43" s="19" t="s">
        <v>23</v>
      </c>
      <c r="E43" s="18">
        <v>1</v>
      </c>
      <c r="F43" s="18">
        <v>28.2</v>
      </c>
      <c r="G43" s="17">
        <f t="shared" si="3"/>
        <v>28.2</v>
      </c>
      <c r="H43" s="34">
        <f t="shared" si="1"/>
        <v>34.082520000000002</v>
      </c>
    </row>
    <row r="44" spans="1:8" ht="21" customHeight="1" x14ac:dyDescent="0.25">
      <c r="A44" s="13" t="s">
        <v>117</v>
      </c>
      <c r="B44" s="21" t="s">
        <v>118</v>
      </c>
      <c r="C44" s="20" t="s">
        <v>119</v>
      </c>
      <c r="D44" s="19" t="s">
        <v>23</v>
      </c>
      <c r="E44" s="18">
        <v>1</v>
      </c>
      <c r="F44" s="18">
        <v>29.5</v>
      </c>
      <c r="G44" s="17">
        <f t="shared" si="3"/>
        <v>29.5</v>
      </c>
      <c r="H44" s="34">
        <f t="shared" si="1"/>
        <v>35.653700000000001</v>
      </c>
    </row>
    <row r="45" spans="1:8" ht="24.75" customHeight="1" x14ac:dyDescent="0.25">
      <c r="A45" s="13" t="s">
        <v>120</v>
      </c>
      <c r="B45" s="21" t="s">
        <v>121</v>
      </c>
      <c r="C45" s="20" t="s">
        <v>122</v>
      </c>
      <c r="D45" s="19" t="s">
        <v>23</v>
      </c>
      <c r="E45" s="18">
        <v>2</v>
      </c>
      <c r="F45" s="18">
        <v>55.6</v>
      </c>
      <c r="G45" s="17">
        <f t="shared" si="3"/>
        <v>111.2</v>
      </c>
      <c r="H45" s="34">
        <f t="shared" si="1"/>
        <v>134.39632</v>
      </c>
    </row>
    <row r="46" spans="1:8" ht="22.5" customHeight="1" x14ac:dyDescent="0.25">
      <c r="A46" s="13" t="s">
        <v>123</v>
      </c>
      <c r="B46" s="21" t="s">
        <v>124</v>
      </c>
      <c r="C46" s="20" t="s">
        <v>125</v>
      </c>
      <c r="D46" s="19" t="s">
        <v>23</v>
      </c>
      <c r="E46" s="18">
        <v>9</v>
      </c>
      <c r="F46" s="18">
        <v>75</v>
      </c>
      <c r="G46" s="17">
        <f t="shared" si="3"/>
        <v>675</v>
      </c>
      <c r="H46" s="34">
        <f t="shared" si="1"/>
        <v>815.80500000000006</v>
      </c>
    </row>
    <row r="47" spans="1:8" ht="36" customHeight="1" x14ac:dyDescent="0.25">
      <c r="A47" s="13" t="s">
        <v>20</v>
      </c>
      <c r="B47" s="21" t="s">
        <v>126</v>
      </c>
      <c r="C47" s="20" t="s">
        <v>127</v>
      </c>
      <c r="D47" s="19" t="s">
        <v>23</v>
      </c>
      <c r="E47" s="18">
        <v>1</v>
      </c>
      <c r="F47" s="18">
        <v>32.5</v>
      </c>
      <c r="G47" s="17">
        <f t="shared" si="3"/>
        <v>32.5</v>
      </c>
      <c r="H47" s="34">
        <f t="shared" si="1"/>
        <v>39.279499999999999</v>
      </c>
    </row>
    <row r="48" spans="1:8" ht="12" customHeight="1" x14ac:dyDescent="0.25">
      <c r="A48" s="14"/>
      <c r="B48" s="24">
        <v>3</v>
      </c>
      <c r="C48" s="12" t="s">
        <v>128</v>
      </c>
      <c r="D48" s="11"/>
      <c r="E48" s="10"/>
      <c r="F48" s="10"/>
      <c r="G48" s="9">
        <f>SUM(G52,G50)</f>
        <v>11569.09</v>
      </c>
      <c r="H48" s="9">
        <f>SUM(H52,H50)</f>
        <v>13982.402173999999</v>
      </c>
    </row>
    <row r="49" spans="1:8" x14ac:dyDescent="0.25">
      <c r="A49" s="16"/>
      <c r="B49" s="21" t="s">
        <v>129</v>
      </c>
      <c r="C49" s="20" t="s">
        <v>130</v>
      </c>
      <c r="D49" s="19"/>
      <c r="E49" s="18"/>
      <c r="F49" s="18"/>
      <c r="G49" s="17"/>
      <c r="H49" s="34"/>
    </row>
    <row r="50" spans="1:8" ht="36" customHeight="1" x14ac:dyDescent="0.25">
      <c r="A50" s="13" t="s">
        <v>131</v>
      </c>
      <c r="B50" s="21" t="s">
        <v>132</v>
      </c>
      <c r="C50" s="20" t="s">
        <v>133</v>
      </c>
      <c r="D50" s="19" t="s">
        <v>23</v>
      </c>
      <c r="E50" s="18">
        <v>6</v>
      </c>
      <c r="F50" s="18">
        <v>445.36</v>
      </c>
      <c r="G50" s="17">
        <f>ROUND(E50*F50,2)</f>
        <v>2672.16</v>
      </c>
      <c r="H50" s="34">
        <f t="shared" si="1"/>
        <v>3229.5725759999996</v>
      </c>
    </row>
    <row r="51" spans="1:8" ht="14.25" customHeight="1" x14ac:dyDescent="0.25">
      <c r="A51" s="16"/>
      <c r="B51" s="21" t="s">
        <v>134</v>
      </c>
      <c r="C51" s="20" t="s">
        <v>135</v>
      </c>
      <c r="D51" s="19"/>
      <c r="E51" s="18"/>
      <c r="F51" s="18"/>
      <c r="G51" s="17"/>
      <c r="H51" s="34"/>
    </row>
    <row r="52" spans="1:8" ht="15" customHeight="1" x14ac:dyDescent="0.25">
      <c r="A52" s="13" t="s">
        <v>136</v>
      </c>
      <c r="B52" s="21" t="s">
        <v>137</v>
      </c>
      <c r="C52" s="20" t="s">
        <v>138</v>
      </c>
      <c r="D52" s="19" t="s">
        <v>139</v>
      </c>
      <c r="E52" s="18">
        <v>13.2</v>
      </c>
      <c r="F52" s="18">
        <v>674.01</v>
      </c>
      <c r="G52" s="17">
        <f>ROUND(E52*F52,2)</f>
        <v>8896.93</v>
      </c>
      <c r="H52" s="34">
        <f t="shared" si="1"/>
        <v>10752.829598</v>
      </c>
    </row>
    <row r="53" spans="1:8" ht="14.25" customHeight="1" x14ac:dyDescent="0.25">
      <c r="A53" s="14"/>
      <c r="B53" s="24">
        <v>4</v>
      </c>
      <c r="C53" s="12" t="s">
        <v>140</v>
      </c>
      <c r="D53" s="11"/>
      <c r="E53" s="10"/>
      <c r="F53" s="10"/>
      <c r="G53" s="9">
        <f>SUM(G56)</f>
        <v>1244.33</v>
      </c>
      <c r="H53" s="9">
        <f>SUM(H56)</f>
        <v>1503.897238</v>
      </c>
    </row>
    <row r="54" spans="1:8" ht="14.25" customHeight="1" x14ac:dyDescent="0.25">
      <c r="A54" s="16" t="s">
        <v>141</v>
      </c>
      <c r="B54" s="21" t="s">
        <v>142</v>
      </c>
      <c r="C54" s="20" t="s">
        <v>199</v>
      </c>
      <c r="D54" s="19" t="s">
        <v>139</v>
      </c>
      <c r="E54" s="18">
        <v>20</v>
      </c>
      <c r="F54" s="18">
        <v>40.11</v>
      </c>
      <c r="G54" s="17">
        <f>ROUND(E54*F54,2)</f>
        <v>802.2</v>
      </c>
      <c r="H54" s="34">
        <f t="shared" si="1"/>
        <v>969.53892000000008</v>
      </c>
    </row>
    <row r="55" spans="1:8" ht="14.25" customHeight="1" x14ac:dyDescent="0.25">
      <c r="A55" s="16" t="s">
        <v>141</v>
      </c>
      <c r="B55" s="21" t="s">
        <v>201</v>
      </c>
      <c r="C55" s="20" t="s">
        <v>200</v>
      </c>
      <c r="D55" s="19" t="s">
        <v>139</v>
      </c>
      <c r="E55" s="18">
        <v>20</v>
      </c>
      <c r="F55" s="18">
        <v>36.24</v>
      </c>
      <c r="G55" s="17">
        <f>ROUND(E55*F55,2)</f>
        <v>724.8</v>
      </c>
      <c r="H55" s="34">
        <f t="shared" si="1"/>
        <v>875.99327999999991</v>
      </c>
    </row>
    <row r="56" spans="1:8" ht="16.5" customHeight="1" x14ac:dyDescent="0.25">
      <c r="A56" s="16" t="s">
        <v>141</v>
      </c>
      <c r="B56" s="21" t="s">
        <v>202</v>
      </c>
      <c r="C56" s="20" t="s">
        <v>143</v>
      </c>
      <c r="D56" s="19" t="s">
        <v>139</v>
      </c>
      <c r="E56" s="18">
        <v>16.579999999999998</v>
      </c>
      <c r="F56" s="18">
        <v>75.05</v>
      </c>
      <c r="G56" s="17">
        <f>ROUND(E56*F56,2)</f>
        <v>1244.33</v>
      </c>
      <c r="H56" s="34">
        <f t="shared" si="1"/>
        <v>1503.897238</v>
      </c>
    </row>
    <row r="57" spans="1:8" ht="12.75" customHeight="1" x14ac:dyDescent="0.25">
      <c r="A57" s="3"/>
      <c r="B57" s="24">
        <v>5</v>
      </c>
      <c r="C57" s="12" t="s">
        <v>144</v>
      </c>
      <c r="D57" s="11"/>
      <c r="E57" s="10"/>
      <c r="F57" s="10"/>
      <c r="G57" s="9">
        <f>SUM(G58:G59)</f>
        <v>7721.7699999999995</v>
      </c>
      <c r="H57" s="9">
        <f>SUM(H58:H59)</f>
        <v>9332.5312219999996</v>
      </c>
    </row>
    <row r="58" spans="1:8" ht="37.5" customHeight="1" x14ac:dyDescent="0.25">
      <c r="A58" s="13" t="s">
        <v>145</v>
      </c>
      <c r="B58" s="21" t="s">
        <v>146</v>
      </c>
      <c r="C58" s="20" t="s">
        <v>147</v>
      </c>
      <c r="D58" s="19" t="s">
        <v>139</v>
      </c>
      <c r="E58" s="18">
        <v>80.22</v>
      </c>
      <c r="F58" s="18">
        <v>54.46</v>
      </c>
      <c r="G58" s="17">
        <f>ROUND(E58*F58,2)</f>
        <v>4368.78</v>
      </c>
      <c r="H58" s="34">
        <f t="shared" si="1"/>
        <v>5280.1075080000001</v>
      </c>
    </row>
    <row r="59" spans="1:8" ht="34.5" customHeight="1" x14ac:dyDescent="0.25">
      <c r="A59" s="13" t="s">
        <v>148</v>
      </c>
      <c r="B59" s="21" t="s">
        <v>149</v>
      </c>
      <c r="C59" s="20" t="s">
        <v>150</v>
      </c>
      <c r="D59" s="19" t="s">
        <v>139</v>
      </c>
      <c r="E59" s="18">
        <v>59.8</v>
      </c>
      <c r="F59" s="18">
        <v>56.07</v>
      </c>
      <c r="G59" s="17">
        <f>ROUND(E59*F59,2)</f>
        <v>3352.99</v>
      </c>
      <c r="H59" s="34">
        <f t="shared" si="1"/>
        <v>4052.4237139999996</v>
      </c>
    </row>
    <row r="60" spans="1:8" ht="13.5" customHeight="1" x14ac:dyDescent="0.25">
      <c r="A60" s="3"/>
      <c r="B60" s="24">
        <v>6</v>
      </c>
      <c r="C60" s="12" t="s">
        <v>151</v>
      </c>
      <c r="D60" s="11"/>
      <c r="E60" s="10"/>
      <c r="F60" s="10"/>
      <c r="G60" s="9">
        <f>SUM(G61:G64)</f>
        <v>6774.3799999999992</v>
      </c>
      <c r="H60" s="9">
        <f>SUM(H61:H64)</f>
        <v>8187.515668</v>
      </c>
    </row>
    <row r="61" spans="1:8" ht="35.25" customHeight="1" x14ac:dyDescent="0.25">
      <c r="A61" s="1" t="s">
        <v>20</v>
      </c>
      <c r="B61" s="21" t="s">
        <v>152</v>
      </c>
      <c r="C61" s="20" t="s">
        <v>153</v>
      </c>
      <c r="D61" s="19" t="s">
        <v>139</v>
      </c>
      <c r="E61" s="18">
        <v>101.57</v>
      </c>
      <c r="F61" s="18">
        <v>40.299999999999997</v>
      </c>
      <c r="G61" s="17">
        <f t="shared" ref="G61:G64" si="4">ROUND(E61*F61,2)</f>
        <v>4093.27</v>
      </c>
      <c r="H61" s="34">
        <f t="shared" si="1"/>
        <v>4947.1261219999997</v>
      </c>
    </row>
    <row r="62" spans="1:8" ht="16.5" customHeight="1" x14ac:dyDescent="0.25">
      <c r="A62" s="13" t="s">
        <v>154</v>
      </c>
      <c r="B62" s="21" t="s">
        <v>155</v>
      </c>
      <c r="C62" s="20" t="s">
        <v>156</v>
      </c>
      <c r="D62" s="19" t="s">
        <v>139</v>
      </c>
      <c r="E62" s="18">
        <v>29.5</v>
      </c>
      <c r="F62" s="18">
        <v>75.8</v>
      </c>
      <c r="G62" s="17">
        <f t="shared" si="4"/>
        <v>2236.1</v>
      </c>
      <c r="H62" s="34">
        <f t="shared" si="1"/>
        <v>2702.5504599999999</v>
      </c>
    </row>
    <row r="63" spans="1:8" ht="16.5" customHeight="1" x14ac:dyDescent="0.25">
      <c r="A63" s="13" t="s">
        <v>157</v>
      </c>
      <c r="B63" s="21" t="s">
        <v>158</v>
      </c>
      <c r="C63" s="20" t="s">
        <v>159</v>
      </c>
      <c r="D63" s="19" t="s">
        <v>139</v>
      </c>
      <c r="E63" s="18">
        <v>9.4499999999999993</v>
      </c>
      <c r="F63" s="18">
        <v>18.2</v>
      </c>
      <c r="G63" s="17">
        <f t="shared" si="4"/>
        <v>171.99</v>
      </c>
      <c r="H63" s="34">
        <f t="shared" si="1"/>
        <v>207.86711400000002</v>
      </c>
    </row>
    <row r="64" spans="1:8" ht="16.5" customHeight="1" x14ac:dyDescent="0.25">
      <c r="A64" s="13" t="s">
        <v>160</v>
      </c>
      <c r="B64" s="21" t="s">
        <v>161</v>
      </c>
      <c r="C64" s="20" t="s">
        <v>162</v>
      </c>
      <c r="D64" s="19" t="s">
        <v>13</v>
      </c>
      <c r="E64" s="18">
        <v>4.8</v>
      </c>
      <c r="F64" s="18">
        <v>56.88</v>
      </c>
      <c r="G64" s="17">
        <f t="shared" si="4"/>
        <v>273.02</v>
      </c>
      <c r="H64" s="34">
        <f t="shared" si="1"/>
        <v>329.97197199999999</v>
      </c>
    </row>
    <row r="65" spans="1:8" x14ac:dyDescent="0.25">
      <c r="A65" s="3"/>
      <c r="B65" s="24">
        <v>7</v>
      </c>
      <c r="C65" s="12" t="s">
        <v>163</v>
      </c>
      <c r="D65" s="11"/>
      <c r="E65" s="10"/>
      <c r="F65" s="10"/>
      <c r="G65" s="9">
        <f>SUM(G66:G68)</f>
        <v>7944.5199999999995</v>
      </c>
      <c r="H65" s="9">
        <f>SUM(H66:H68)</f>
        <v>9601.7468719999997</v>
      </c>
    </row>
    <row r="66" spans="1:8" ht="37.5" customHeight="1" x14ac:dyDescent="0.25">
      <c r="A66" s="13" t="s">
        <v>164</v>
      </c>
      <c r="B66" s="21" t="s">
        <v>165</v>
      </c>
      <c r="C66" s="20" t="s">
        <v>166</v>
      </c>
      <c r="D66" s="19" t="s">
        <v>139</v>
      </c>
      <c r="E66" s="18">
        <v>292.45999999999998</v>
      </c>
      <c r="F66" s="18">
        <v>25.3</v>
      </c>
      <c r="G66" s="17">
        <f>ROUND(E66*F66,2)</f>
        <v>7399.24</v>
      </c>
      <c r="H66" s="34">
        <f t="shared" si="1"/>
        <v>8942.7214640000002</v>
      </c>
    </row>
    <row r="67" spans="1:8" ht="36.75" customHeight="1" x14ac:dyDescent="0.25">
      <c r="A67" s="13" t="s">
        <v>167</v>
      </c>
      <c r="B67" s="21" t="s">
        <v>168</v>
      </c>
      <c r="C67" s="20" t="s">
        <v>169</v>
      </c>
      <c r="D67" s="19" t="s">
        <v>139</v>
      </c>
      <c r="E67" s="18">
        <v>20.16</v>
      </c>
      <c r="F67" s="18">
        <v>11.4</v>
      </c>
      <c r="G67" s="17">
        <f>ROUND(E67*F67,2)</f>
        <v>229.82</v>
      </c>
      <c r="H67" s="34">
        <f t="shared" si="1"/>
        <v>277.76045199999999</v>
      </c>
    </row>
    <row r="68" spans="1:8" ht="27" customHeight="1" x14ac:dyDescent="0.25">
      <c r="A68" s="13" t="s">
        <v>170</v>
      </c>
      <c r="B68" s="21" t="s">
        <v>171</v>
      </c>
      <c r="C68" s="20" t="s">
        <v>172</v>
      </c>
      <c r="D68" s="19" t="s">
        <v>139</v>
      </c>
      <c r="E68" s="18">
        <v>28.6</v>
      </c>
      <c r="F68" s="18">
        <v>11.03</v>
      </c>
      <c r="G68" s="17">
        <f>ROUND(E68*F68,2)</f>
        <v>315.45999999999998</v>
      </c>
      <c r="H68" s="34">
        <f t="shared" si="1"/>
        <v>381.26495599999998</v>
      </c>
    </row>
    <row r="69" spans="1:8" ht="15" customHeight="1" x14ac:dyDescent="0.25">
      <c r="A69" s="3"/>
      <c r="B69" s="24">
        <v>8</v>
      </c>
      <c r="C69" s="12" t="s">
        <v>173</v>
      </c>
      <c r="D69" s="11"/>
      <c r="E69" s="10"/>
      <c r="F69" s="10"/>
      <c r="G69" s="9">
        <f>SUM(G70:G76)</f>
        <v>7673.74</v>
      </c>
      <c r="H69" s="9">
        <f>SUM(H70:H76)</f>
        <v>9274.4821639999991</v>
      </c>
    </row>
    <row r="70" spans="1:8" ht="24" customHeight="1" x14ac:dyDescent="0.25">
      <c r="A70" s="16" t="s">
        <v>20</v>
      </c>
      <c r="B70" s="21" t="s">
        <v>174</v>
      </c>
      <c r="C70" s="20" t="s">
        <v>175</v>
      </c>
      <c r="D70" s="19" t="s">
        <v>139</v>
      </c>
      <c r="E70" s="18">
        <v>4.03</v>
      </c>
      <c r="F70" s="18">
        <v>860</v>
      </c>
      <c r="G70" s="17">
        <f t="shared" ref="G70:G76" si="5">ROUND(E70*F70,2)</f>
        <v>3465.8</v>
      </c>
      <c r="H70" s="34">
        <f t="shared" si="1"/>
        <v>4188.7658799999999</v>
      </c>
    </row>
    <row r="71" spans="1:8" ht="14.25" customHeight="1" x14ac:dyDescent="0.25">
      <c r="A71" s="16" t="s">
        <v>20</v>
      </c>
      <c r="B71" s="21" t="s">
        <v>176</v>
      </c>
      <c r="C71" s="20" t="s">
        <v>177</v>
      </c>
      <c r="D71" s="19" t="s">
        <v>139</v>
      </c>
      <c r="E71" s="18">
        <v>1</v>
      </c>
      <c r="F71" s="18">
        <v>650</v>
      </c>
      <c r="G71" s="17">
        <f t="shared" si="5"/>
        <v>650</v>
      </c>
      <c r="H71" s="34">
        <f t="shared" ref="H71:H78" si="6">G71*20.86%+G71</f>
        <v>785.59</v>
      </c>
    </row>
    <row r="72" spans="1:8" ht="14.25" customHeight="1" x14ac:dyDescent="0.25">
      <c r="A72" s="13" t="s">
        <v>178</v>
      </c>
      <c r="B72" s="21" t="s">
        <v>179</v>
      </c>
      <c r="C72" s="20" t="s">
        <v>180</v>
      </c>
      <c r="D72" s="19" t="s">
        <v>139</v>
      </c>
      <c r="E72" s="18">
        <v>12.1</v>
      </c>
      <c r="F72" s="18">
        <v>153.36000000000001</v>
      </c>
      <c r="G72" s="17">
        <f t="shared" si="5"/>
        <v>1855.66</v>
      </c>
      <c r="H72" s="34">
        <f t="shared" si="6"/>
        <v>2242.7506760000001</v>
      </c>
    </row>
    <row r="73" spans="1:8" ht="15" customHeight="1" x14ac:dyDescent="0.25">
      <c r="A73" s="13" t="s">
        <v>181</v>
      </c>
      <c r="B73" s="21" t="s">
        <v>182</v>
      </c>
      <c r="C73" s="20" t="s">
        <v>183</v>
      </c>
      <c r="D73" s="19" t="s">
        <v>139</v>
      </c>
      <c r="E73" s="18">
        <v>1.1000000000000001</v>
      </c>
      <c r="F73" s="18">
        <v>127.77</v>
      </c>
      <c r="G73" s="17">
        <f t="shared" si="5"/>
        <v>140.55000000000001</v>
      </c>
      <c r="H73" s="34">
        <f t="shared" si="6"/>
        <v>169.86873000000003</v>
      </c>
    </row>
    <row r="74" spans="1:8" ht="24.75" customHeight="1" x14ac:dyDescent="0.25">
      <c r="A74" s="13" t="s">
        <v>184</v>
      </c>
      <c r="B74" s="21" t="s">
        <v>185</v>
      </c>
      <c r="C74" s="20" t="s">
        <v>186</v>
      </c>
      <c r="D74" s="19" t="s">
        <v>23</v>
      </c>
      <c r="E74" s="18">
        <v>1</v>
      </c>
      <c r="F74" s="18">
        <v>220</v>
      </c>
      <c r="G74" s="17">
        <f t="shared" si="5"/>
        <v>220</v>
      </c>
      <c r="H74" s="34">
        <f t="shared" si="6"/>
        <v>265.892</v>
      </c>
    </row>
    <row r="75" spans="1:8" ht="26.25" customHeight="1" x14ac:dyDescent="0.25">
      <c r="A75" s="16" t="s">
        <v>20</v>
      </c>
      <c r="B75" s="21" t="s">
        <v>187</v>
      </c>
      <c r="C75" s="20" t="s">
        <v>188</v>
      </c>
      <c r="D75" s="19" t="s">
        <v>23</v>
      </c>
      <c r="E75" s="18">
        <v>1</v>
      </c>
      <c r="F75" s="18">
        <v>556</v>
      </c>
      <c r="G75" s="17">
        <f t="shared" si="5"/>
        <v>556</v>
      </c>
      <c r="H75" s="34">
        <f t="shared" si="6"/>
        <v>671.98159999999996</v>
      </c>
    </row>
    <row r="76" spans="1:8" ht="16.5" customHeight="1" x14ac:dyDescent="0.25">
      <c r="A76" s="16" t="s">
        <v>81</v>
      </c>
      <c r="B76" s="21" t="s">
        <v>189</v>
      </c>
      <c r="C76" s="20" t="s">
        <v>190</v>
      </c>
      <c r="D76" s="19" t="s">
        <v>23</v>
      </c>
      <c r="E76" s="18">
        <v>3</v>
      </c>
      <c r="F76" s="18">
        <v>261.91000000000003</v>
      </c>
      <c r="G76" s="17">
        <f t="shared" si="5"/>
        <v>785.73</v>
      </c>
      <c r="H76" s="34">
        <f t="shared" si="6"/>
        <v>949.63327800000002</v>
      </c>
    </row>
    <row r="77" spans="1:8" ht="14.25" customHeight="1" x14ac:dyDescent="0.25">
      <c r="A77" s="3"/>
      <c r="B77" s="24">
        <v>9</v>
      </c>
      <c r="C77" s="12" t="s">
        <v>191</v>
      </c>
      <c r="D77" s="11"/>
      <c r="E77" s="10"/>
      <c r="F77" s="10"/>
      <c r="G77" s="35">
        <f>SUM(G78)</f>
        <v>388.61</v>
      </c>
      <c r="H77" s="35">
        <f>SUM(H78)</f>
        <v>469.67404600000003</v>
      </c>
    </row>
    <row r="78" spans="1:8" ht="15" customHeight="1" x14ac:dyDescent="0.25">
      <c r="A78" s="13" t="s">
        <v>192</v>
      </c>
      <c r="B78" s="21" t="s">
        <v>193</v>
      </c>
      <c r="C78" s="20" t="s">
        <v>194</v>
      </c>
      <c r="D78" s="19" t="s">
        <v>139</v>
      </c>
      <c r="E78" s="18">
        <v>111.03</v>
      </c>
      <c r="F78" s="18">
        <v>3.5</v>
      </c>
      <c r="G78" s="17">
        <f>ROUND(E78*F78,2)</f>
        <v>388.61</v>
      </c>
      <c r="H78" s="34">
        <f t="shared" si="6"/>
        <v>469.67404600000003</v>
      </c>
    </row>
    <row r="79" spans="1:8" x14ac:dyDescent="0.25">
      <c r="A79" s="2"/>
      <c r="B79" s="4">
        <v>10</v>
      </c>
      <c r="C79" s="7" t="s">
        <v>6</v>
      </c>
      <c r="D79" s="8"/>
      <c r="E79" s="8"/>
      <c r="F79" s="8"/>
      <c r="G79" s="33">
        <f>SUM(G77,G69,G65,G60,G57,G53,G48,G32,G4)</f>
        <v>62625.45</v>
      </c>
      <c r="H79" s="33">
        <f>SUM(H77,H69,H65,H60,H57,H53,H48,H32,H4)</f>
        <v>75689.118869999991</v>
      </c>
    </row>
    <row r="81" spans="3:7" x14ac:dyDescent="0.25">
      <c r="C81" s="36" t="s">
        <v>203</v>
      </c>
      <c r="D81" s="36"/>
      <c r="E81" s="36"/>
      <c r="F81" s="36"/>
      <c r="G81" s="36"/>
    </row>
    <row r="84" spans="3:7" x14ac:dyDescent="0.25">
      <c r="C84" s="32"/>
    </row>
    <row r="85" spans="3:7" x14ac:dyDescent="0.25">
      <c r="C85" s="32"/>
    </row>
    <row r="86" spans="3:7" x14ac:dyDescent="0.25">
      <c r="C86" t="s">
        <v>196</v>
      </c>
    </row>
    <row r="87" spans="3:7" x14ac:dyDescent="0.25">
      <c r="C87" s="32" t="s">
        <v>204</v>
      </c>
    </row>
    <row r="88" spans="3:7" x14ac:dyDescent="0.25">
      <c r="C88" s="32" t="s">
        <v>205</v>
      </c>
    </row>
  </sheetData>
  <mergeCells count="3">
    <mergeCell ref="C81:G81"/>
    <mergeCell ref="A1:H1"/>
    <mergeCell ref="A2:H2"/>
  </mergeCells>
  <conditionalFormatting sqref="B4:G51 B52:E52 G52 B53:F53 B56:G78">
    <cfRule type="expression" dxfId="13" priority="13">
      <formula>$C4=$BE4</formula>
    </cfRule>
  </conditionalFormatting>
  <conditionalFormatting sqref="F52">
    <cfRule type="expression" dxfId="12" priority="14">
      <formula>$B52=$BD52</formula>
    </cfRule>
  </conditionalFormatting>
  <conditionalFormatting sqref="G53">
    <cfRule type="expression" dxfId="11" priority="15">
      <formula>$C53=$BE53</formula>
    </cfRule>
  </conditionalFormatting>
  <conditionalFormatting sqref="B55:G55">
    <cfRule type="expression" dxfId="10" priority="11">
      <formula>$C55=$BE55</formula>
    </cfRule>
  </conditionalFormatting>
  <conditionalFormatting sqref="B54:G54">
    <cfRule type="expression" dxfId="9" priority="10">
      <formula>$C54=$BE54</formula>
    </cfRule>
  </conditionalFormatting>
  <conditionalFormatting sqref="H4">
    <cfRule type="expression" dxfId="8" priority="9">
      <formula>$C4=$BE4</formula>
    </cfRule>
  </conditionalFormatting>
  <conditionalFormatting sqref="H32">
    <cfRule type="expression" dxfId="7" priority="8">
      <formula>$C32=$BE32</formula>
    </cfRule>
  </conditionalFormatting>
  <conditionalFormatting sqref="H48">
    <cfRule type="expression" dxfId="6" priority="7">
      <formula>$C48=$BE48</formula>
    </cfRule>
  </conditionalFormatting>
  <conditionalFormatting sqref="H53">
    <cfRule type="expression" dxfId="5" priority="6">
      <formula>$C53=$BE53</formula>
    </cfRule>
  </conditionalFormatting>
  <conditionalFormatting sqref="H57">
    <cfRule type="expression" dxfId="4" priority="5">
      <formula>$C57=$BE57</formula>
    </cfRule>
  </conditionalFormatting>
  <conditionalFormatting sqref="H60">
    <cfRule type="expression" dxfId="3" priority="4">
      <formula>$C60=$BE60</formula>
    </cfRule>
  </conditionalFormatting>
  <conditionalFormatting sqref="H65">
    <cfRule type="expression" dxfId="2" priority="3">
      <formula>$C65=$BE65</formula>
    </cfRule>
  </conditionalFormatting>
  <conditionalFormatting sqref="H69">
    <cfRule type="expression" dxfId="1" priority="2">
      <formula>$C69=$BE69</formula>
    </cfRule>
  </conditionalFormatting>
  <conditionalFormatting sqref="H77">
    <cfRule type="expression" dxfId="0" priority="1">
      <formula>$C77=$BE77</formula>
    </cfRule>
  </conditionalFormatting>
  <pageMargins left="0.51180555555555496" right="0.51180555555555496" top="0.78749999999999998" bottom="0.78749999999999998" header="0.51180555555555496" footer="0.51180555555555496"/>
  <pageSetup paperSize="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E36" sqref="E36"/>
    </sheetView>
  </sheetViews>
  <sheetFormatPr defaultRowHeight="15" x14ac:dyDescent="0.25"/>
  <cols>
    <col min="2" max="2" width="42.42578125" customWidth="1"/>
    <col min="3" max="3" width="11.85546875" customWidth="1"/>
    <col min="5" max="5" width="9.140625" customWidth="1"/>
    <col min="6" max="6" width="10.85546875" customWidth="1"/>
    <col min="7" max="7" width="11" customWidth="1"/>
    <col min="8" max="8" width="10.140625" customWidth="1"/>
    <col min="9" max="9" width="10.7109375" customWidth="1"/>
    <col min="10" max="10" width="10.140625" bestFit="1" customWidth="1"/>
  </cols>
  <sheetData>
    <row r="1" spans="1:10" x14ac:dyDescent="0.25">
      <c r="A1" s="39" t="s">
        <v>208</v>
      </c>
      <c r="B1" s="40"/>
      <c r="C1" s="40"/>
      <c r="D1" s="40"/>
      <c r="E1" s="40"/>
      <c r="F1" s="40"/>
      <c r="G1" s="40"/>
      <c r="H1" s="40"/>
      <c r="I1" s="40"/>
      <c r="J1" s="41"/>
    </row>
    <row r="2" spans="1:10" ht="15.75" thickBot="1" x14ac:dyDescent="0.3">
      <c r="A2" s="42"/>
      <c r="B2" s="43"/>
      <c r="C2" s="43"/>
      <c r="D2" s="43"/>
      <c r="E2" s="43"/>
      <c r="F2" s="43"/>
      <c r="G2" s="43"/>
      <c r="H2" s="43"/>
      <c r="I2" s="43"/>
      <c r="J2" s="44"/>
    </row>
    <row r="3" spans="1:10" ht="15.75" thickBot="1" x14ac:dyDescent="0.3">
      <c r="A3" s="45"/>
      <c r="B3" s="45"/>
      <c r="C3" s="46"/>
      <c r="D3" s="47"/>
      <c r="E3" s="48"/>
      <c r="F3" s="45"/>
      <c r="G3" s="45"/>
      <c r="H3" s="45"/>
      <c r="I3" s="45"/>
      <c r="J3" s="45"/>
    </row>
    <row r="4" spans="1:10" x14ac:dyDescent="0.25">
      <c r="A4" s="49" t="s">
        <v>221</v>
      </c>
      <c r="B4" s="50"/>
      <c r="C4" s="51"/>
      <c r="D4" s="52"/>
      <c r="E4" s="53"/>
      <c r="F4" s="54"/>
      <c r="G4" s="54"/>
      <c r="H4" s="54"/>
      <c r="I4" s="54"/>
      <c r="J4" s="55"/>
    </row>
    <row r="5" spans="1:10" x14ac:dyDescent="0.25">
      <c r="A5" s="56" t="s">
        <v>222</v>
      </c>
      <c r="B5" s="62" t="s">
        <v>224</v>
      </c>
      <c r="C5" s="58"/>
      <c r="D5" s="59"/>
      <c r="E5" s="60"/>
      <c r="F5" s="61"/>
      <c r="G5" s="62"/>
      <c r="H5" s="62"/>
      <c r="I5" s="62"/>
      <c r="J5" s="63"/>
    </row>
    <row r="6" spans="1:10" ht="15.75" thickBot="1" x14ac:dyDescent="0.3">
      <c r="A6" s="64" t="s">
        <v>209</v>
      </c>
      <c r="B6" s="65"/>
      <c r="C6" s="66"/>
      <c r="D6" s="67"/>
      <c r="E6" s="68"/>
      <c r="F6" s="69"/>
      <c r="G6" s="69"/>
      <c r="H6" s="69"/>
      <c r="I6" s="69"/>
      <c r="J6" s="70"/>
    </row>
    <row r="7" spans="1:10" ht="15.75" thickBot="1" x14ac:dyDescent="0.3">
      <c r="A7" s="57"/>
      <c r="B7" s="57"/>
      <c r="C7" s="58"/>
      <c r="D7" s="59"/>
      <c r="E7" s="60"/>
      <c r="F7" s="62"/>
      <c r="G7" s="62"/>
      <c r="H7" s="62"/>
      <c r="I7" s="62"/>
      <c r="J7" s="59"/>
    </row>
    <row r="8" spans="1:10" ht="15.75" thickBot="1" x14ac:dyDescent="0.3">
      <c r="A8" s="71" t="s">
        <v>210</v>
      </c>
      <c r="B8" s="72"/>
      <c r="C8" s="72"/>
      <c r="D8" s="72"/>
      <c r="E8" s="72"/>
      <c r="F8" s="72"/>
      <c r="G8" s="72"/>
      <c r="H8" s="72"/>
      <c r="I8" s="72"/>
      <c r="J8" s="73"/>
    </row>
    <row r="9" spans="1:10" x14ac:dyDescent="0.25">
      <c r="A9" s="74"/>
      <c r="B9" s="74"/>
      <c r="C9" s="74"/>
      <c r="D9" s="74"/>
      <c r="E9" s="74"/>
      <c r="F9" s="74"/>
      <c r="G9" s="74"/>
      <c r="H9" s="74"/>
      <c r="I9" s="74"/>
      <c r="J9" s="74"/>
    </row>
    <row r="10" spans="1:10" x14ac:dyDescent="0.25">
      <c r="A10" s="83" t="s">
        <v>1</v>
      </c>
      <c r="B10" s="83" t="s">
        <v>2</v>
      </c>
      <c r="C10" s="84" t="s">
        <v>211</v>
      </c>
      <c r="D10" s="83" t="s">
        <v>212</v>
      </c>
      <c r="E10" s="83">
        <v>1</v>
      </c>
      <c r="F10" s="83">
        <v>2</v>
      </c>
      <c r="G10" s="83">
        <v>3</v>
      </c>
      <c r="H10" s="83">
        <v>4</v>
      </c>
      <c r="I10" s="83">
        <v>5</v>
      </c>
      <c r="J10" s="83">
        <v>6</v>
      </c>
    </row>
    <row r="11" spans="1:10" x14ac:dyDescent="0.25">
      <c r="A11" s="77"/>
      <c r="B11" s="75"/>
      <c r="C11" s="76"/>
      <c r="D11" s="77"/>
      <c r="E11" s="77"/>
      <c r="F11" s="77"/>
      <c r="G11" s="77"/>
      <c r="H11" s="77"/>
      <c r="I11" s="77"/>
      <c r="J11" s="77"/>
    </row>
    <row r="12" spans="1:10" x14ac:dyDescent="0.25">
      <c r="A12" s="75">
        <v>1</v>
      </c>
      <c r="B12" s="78" t="s">
        <v>213</v>
      </c>
      <c r="C12" s="79">
        <v>18237.099999999999</v>
      </c>
      <c r="D12" s="80"/>
      <c r="E12" s="81"/>
      <c r="F12" s="81">
        <v>0.5</v>
      </c>
      <c r="G12" s="81">
        <v>0.5</v>
      </c>
      <c r="H12" s="81"/>
      <c r="I12" s="81"/>
      <c r="J12" s="81"/>
    </row>
    <row r="13" spans="1:10" x14ac:dyDescent="0.25">
      <c r="A13" s="75"/>
      <c r="B13" s="77"/>
      <c r="C13" s="79"/>
      <c r="D13" s="80"/>
      <c r="E13" s="82">
        <f>C12*E12</f>
        <v>0</v>
      </c>
      <c r="F13" s="82">
        <f>C12*F12</f>
        <v>9118.5499999999993</v>
      </c>
      <c r="G13" s="82">
        <f>C12*G12</f>
        <v>9118.5499999999993</v>
      </c>
      <c r="H13" s="82">
        <f>C12*H12</f>
        <v>0</v>
      </c>
      <c r="I13" s="82">
        <f>C12*I12</f>
        <v>0</v>
      </c>
      <c r="J13" s="82">
        <f>C12*J12</f>
        <v>0</v>
      </c>
    </row>
    <row r="14" spans="1:10" x14ac:dyDescent="0.25">
      <c r="A14" s="75">
        <v>2</v>
      </c>
      <c r="B14" s="77" t="s">
        <v>223</v>
      </c>
      <c r="C14" s="79">
        <v>5099.7700000000004</v>
      </c>
      <c r="D14" s="80"/>
      <c r="E14" s="81"/>
      <c r="F14" s="81">
        <v>0.5</v>
      </c>
      <c r="G14" s="81">
        <v>0.5</v>
      </c>
      <c r="H14" s="81"/>
      <c r="I14" s="81"/>
      <c r="J14" s="81"/>
    </row>
    <row r="15" spans="1:10" x14ac:dyDescent="0.25">
      <c r="A15" s="75"/>
      <c r="B15" s="77"/>
      <c r="C15" s="79"/>
      <c r="D15" s="80"/>
      <c r="E15" s="82">
        <f>C14*E14</f>
        <v>0</v>
      </c>
      <c r="F15" s="82">
        <f>C14*F14</f>
        <v>2549.8850000000002</v>
      </c>
      <c r="G15" s="82">
        <f>C14*G14</f>
        <v>2549.8850000000002</v>
      </c>
      <c r="H15" s="82">
        <f>C14*H14</f>
        <v>0</v>
      </c>
      <c r="I15" s="82">
        <f>C14*I14</f>
        <v>0</v>
      </c>
      <c r="J15" s="82">
        <f>C14*J14</f>
        <v>0</v>
      </c>
    </row>
    <row r="16" spans="1:10" x14ac:dyDescent="0.25">
      <c r="A16" s="75">
        <v>3</v>
      </c>
      <c r="B16" s="77" t="s">
        <v>214</v>
      </c>
      <c r="C16" s="79">
        <v>13982.4</v>
      </c>
      <c r="D16" s="80"/>
      <c r="E16" s="81"/>
      <c r="F16" s="81"/>
      <c r="G16" s="81"/>
      <c r="H16" s="81">
        <v>0.5</v>
      </c>
      <c r="I16" s="81">
        <v>0.5</v>
      </c>
      <c r="J16" s="81"/>
    </row>
    <row r="17" spans="1:10" x14ac:dyDescent="0.25">
      <c r="A17" s="75"/>
      <c r="B17" s="77"/>
      <c r="C17" s="79"/>
      <c r="D17" s="80"/>
      <c r="E17" s="82">
        <f>C16*E16</f>
        <v>0</v>
      </c>
      <c r="F17" s="82">
        <f>C16*F16</f>
        <v>0</v>
      </c>
      <c r="G17" s="82">
        <f>C16*G16</f>
        <v>0</v>
      </c>
      <c r="H17" s="82">
        <f>C16*H16</f>
        <v>6991.2</v>
      </c>
      <c r="I17" s="82">
        <f>C16*I16</f>
        <v>6991.2</v>
      </c>
      <c r="J17" s="82">
        <f>C16*J16</f>
        <v>0</v>
      </c>
    </row>
    <row r="18" spans="1:10" x14ac:dyDescent="0.25">
      <c r="A18" s="75">
        <v>4</v>
      </c>
      <c r="B18" s="77" t="s">
        <v>215</v>
      </c>
      <c r="C18" s="79">
        <v>1503.9</v>
      </c>
      <c r="D18" s="80"/>
      <c r="E18" s="81">
        <v>1</v>
      </c>
      <c r="F18" s="81"/>
      <c r="G18" s="81"/>
      <c r="H18" s="81"/>
      <c r="I18" s="81"/>
      <c r="J18" s="81"/>
    </row>
    <row r="19" spans="1:10" x14ac:dyDescent="0.25">
      <c r="A19" s="75"/>
      <c r="B19" s="77"/>
      <c r="C19" s="79"/>
      <c r="D19" s="80"/>
      <c r="E19" s="82">
        <f>C18*E18</f>
        <v>1503.9</v>
      </c>
      <c r="F19" s="82">
        <f>C18*F18</f>
        <v>0</v>
      </c>
      <c r="G19" s="82">
        <f>C18*G18</f>
        <v>0</v>
      </c>
      <c r="H19" s="82">
        <f>C18*H18</f>
        <v>0</v>
      </c>
      <c r="I19" s="82">
        <f>C18*I18</f>
        <v>0</v>
      </c>
      <c r="J19" s="82">
        <f>C18*J18</f>
        <v>0</v>
      </c>
    </row>
    <row r="20" spans="1:10" x14ac:dyDescent="0.25">
      <c r="A20" s="75">
        <v>5</v>
      </c>
      <c r="B20" s="77" t="s">
        <v>216</v>
      </c>
      <c r="C20" s="79">
        <v>9332.5300000000007</v>
      </c>
      <c r="D20" s="80"/>
      <c r="E20" s="81"/>
      <c r="F20" s="81"/>
      <c r="G20" s="81">
        <v>0.5</v>
      </c>
      <c r="H20" s="81">
        <v>0.5</v>
      </c>
      <c r="I20" s="81"/>
      <c r="J20" s="81"/>
    </row>
    <row r="21" spans="1:10" x14ac:dyDescent="0.25">
      <c r="A21" s="75"/>
      <c r="B21" s="77"/>
      <c r="C21" s="79"/>
      <c r="D21" s="80"/>
      <c r="E21" s="82">
        <f>C20*E20</f>
        <v>0</v>
      </c>
      <c r="F21" s="82">
        <f>C20*F20</f>
        <v>0</v>
      </c>
      <c r="G21" s="82">
        <f>C20*G20</f>
        <v>4666.2650000000003</v>
      </c>
      <c r="H21" s="82">
        <f>C20*H20</f>
        <v>4666.2650000000003</v>
      </c>
      <c r="I21" s="82">
        <f>C20*I20</f>
        <v>0</v>
      </c>
      <c r="J21" s="82">
        <f>C20*J20</f>
        <v>0</v>
      </c>
    </row>
    <row r="22" spans="1:10" x14ac:dyDescent="0.25">
      <c r="A22" s="75">
        <v>6</v>
      </c>
      <c r="B22" s="77" t="s">
        <v>217</v>
      </c>
      <c r="C22" s="79">
        <v>8187.52</v>
      </c>
      <c r="D22" s="80"/>
      <c r="E22" s="81"/>
      <c r="F22" s="81"/>
      <c r="G22" s="81">
        <v>0.25</v>
      </c>
      <c r="H22" s="81">
        <v>0.25</v>
      </c>
      <c r="I22" s="81">
        <v>0.5</v>
      </c>
      <c r="J22" s="81"/>
    </row>
    <row r="23" spans="1:10" x14ac:dyDescent="0.25">
      <c r="A23" s="75"/>
      <c r="B23" s="77"/>
      <c r="C23" s="79"/>
      <c r="D23" s="80"/>
      <c r="E23" s="82">
        <f>C22*E22</f>
        <v>0</v>
      </c>
      <c r="F23" s="82">
        <f>C22*F22</f>
        <v>0</v>
      </c>
      <c r="G23" s="82">
        <f>C22*G22</f>
        <v>2046.88</v>
      </c>
      <c r="H23" s="82">
        <f>C22*H22</f>
        <v>2046.88</v>
      </c>
      <c r="I23" s="82">
        <f>C22*I22</f>
        <v>4093.76</v>
      </c>
      <c r="J23" s="82">
        <f>C22*J22</f>
        <v>0</v>
      </c>
    </row>
    <row r="24" spans="1:10" x14ac:dyDescent="0.25">
      <c r="A24" s="75">
        <v>7</v>
      </c>
      <c r="B24" s="77" t="s">
        <v>163</v>
      </c>
      <c r="C24" s="79">
        <v>9601.75</v>
      </c>
      <c r="D24" s="80"/>
      <c r="E24" s="81"/>
      <c r="F24" s="81"/>
      <c r="G24" s="81"/>
      <c r="H24" s="81">
        <v>0.5</v>
      </c>
      <c r="I24" s="81">
        <v>0.5</v>
      </c>
      <c r="J24" s="81"/>
    </row>
    <row r="25" spans="1:10" x14ac:dyDescent="0.25">
      <c r="A25" s="75"/>
      <c r="B25" s="77"/>
      <c r="C25" s="79"/>
      <c r="D25" s="80"/>
      <c r="E25" s="82">
        <f>C24*E24</f>
        <v>0</v>
      </c>
      <c r="F25" s="82">
        <f>C24*F24</f>
        <v>0</v>
      </c>
      <c r="G25" s="82">
        <f>C24*G24</f>
        <v>0</v>
      </c>
      <c r="H25" s="82">
        <f>C24*H24</f>
        <v>4800.875</v>
      </c>
      <c r="I25" s="82">
        <f>C24*I24</f>
        <v>4800.875</v>
      </c>
      <c r="J25" s="82">
        <f>C24*J24</f>
        <v>0</v>
      </c>
    </row>
    <row r="26" spans="1:10" x14ac:dyDescent="0.25">
      <c r="A26" s="75">
        <v>8</v>
      </c>
      <c r="B26" s="77" t="s">
        <v>218</v>
      </c>
      <c r="C26" s="79">
        <v>9274.48</v>
      </c>
      <c r="D26" s="80"/>
      <c r="E26" s="81"/>
      <c r="F26" s="81"/>
      <c r="G26" s="81"/>
      <c r="H26" s="81"/>
      <c r="I26" s="81">
        <v>0.5</v>
      </c>
      <c r="J26" s="81">
        <v>0.5</v>
      </c>
    </row>
    <row r="27" spans="1:10" x14ac:dyDescent="0.25">
      <c r="A27" s="75"/>
      <c r="B27" s="77"/>
      <c r="C27" s="79"/>
      <c r="D27" s="80"/>
      <c r="E27" s="82">
        <f>C26*E26</f>
        <v>0</v>
      </c>
      <c r="F27" s="82">
        <f>C26*F26</f>
        <v>0</v>
      </c>
      <c r="G27" s="82">
        <f>C26*G26</f>
        <v>0</v>
      </c>
      <c r="H27" s="82">
        <f>C26*H26</f>
        <v>0</v>
      </c>
      <c r="I27" s="82">
        <f>C26*I26</f>
        <v>4637.24</v>
      </c>
      <c r="J27" s="82">
        <f>C26*J26</f>
        <v>4637.24</v>
      </c>
    </row>
    <row r="28" spans="1:10" x14ac:dyDescent="0.25">
      <c r="A28" s="75">
        <v>8</v>
      </c>
      <c r="B28" s="77" t="s">
        <v>219</v>
      </c>
      <c r="C28" s="79">
        <v>469.67</v>
      </c>
      <c r="D28" s="80"/>
      <c r="E28" s="81"/>
      <c r="F28" s="81"/>
      <c r="G28" s="81"/>
      <c r="H28" s="81"/>
      <c r="I28" s="81"/>
      <c r="J28" s="81">
        <v>1</v>
      </c>
    </row>
    <row r="29" spans="1:10" x14ac:dyDescent="0.25">
      <c r="A29" s="75"/>
      <c r="B29" s="77"/>
      <c r="C29" s="79"/>
      <c r="D29" s="80"/>
      <c r="E29" s="82">
        <f>C28*E28</f>
        <v>0</v>
      </c>
      <c r="F29" s="82">
        <f>C28*F28</f>
        <v>0</v>
      </c>
      <c r="G29" s="82">
        <f>C28*G28</f>
        <v>0</v>
      </c>
      <c r="H29" s="82">
        <f>C28*H28</f>
        <v>0</v>
      </c>
      <c r="I29" s="82">
        <f>C28*I28</f>
        <v>0</v>
      </c>
      <c r="J29" s="82">
        <f>C28*J28</f>
        <v>469.67</v>
      </c>
    </row>
    <row r="30" spans="1:10" x14ac:dyDescent="0.25">
      <c r="A30" s="85" t="s">
        <v>220</v>
      </c>
      <c r="B30" s="85"/>
      <c r="C30" s="86">
        <f>C12+C14+C16+C18+C20+C22+C24+C26+C28</f>
        <v>75689.119999999995</v>
      </c>
      <c r="D30" s="87"/>
      <c r="E30" s="88">
        <f>E13+E15+E17+E19+E21+E23+E25+E27+E29</f>
        <v>1503.9</v>
      </c>
      <c r="F30" s="88">
        <f>F13+F15+F17+F19+F21+F23+F25+F27+F29</f>
        <v>11668.434999999999</v>
      </c>
      <c r="G30" s="88">
        <f t="shared" ref="G30:J30" si="0">G13+G15+G17+G19+G21+G23+G25+G27+G29</f>
        <v>18381.580000000002</v>
      </c>
      <c r="H30" s="88">
        <f t="shared" si="0"/>
        <v>18505.22</v>
      </c>
      <c r="I30" s="88">
        <f t="shared" si="0"/>
        <v>20523.074999999997</v>
      </c>
      <c r="J30" s="88">
        <f t="shared" si="0"/>
        <v>5106.91</v>
      </c>
    </row>
  </sheetData>
  <mergeCells count="3">
    <mergeCell ref="A1:J2"/>
    <mergeCell ref="A8:J8"/>
    <mergeCell ref="A30:B30"/>
  </mergeCells>
  <pageMargins left="0.511811024" right="0.511811024" top="0.78740157499999996" bottom="0.78740157499999996" header="0.31496062000000002" footer="0.31496062000000002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</vt:lpstr>
      <vt:lpstr>Cronograma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Prefeitura</cp:lastModifiedBy>
  <cp:revision>1</cp:revision>
  <cp:lastPrinted>2021-07-22T17:43:46Z</cp:lastPrinted>
  <dcterms:created xsi:type="dcterms:W3CDTF">2019-01-29T11:49:51Z</dcterms:created>
  <dcterms:modified xsi:type="dcterms:W3CDTF">2021-07-22T17:55:37Z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